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22935" yWindow="-4410" windowWidth="30930" windowHeight="16890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D118" i="21" l="1"/>
  <c r="AO118" i="2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9" i="15" l="1"/>
  <c r="H110" i="15" l="1"/>
  <c r="H112" i="15"/>
  <c r="H108" i="15"/>
  <c r="H114" i="15" s="1"/>
  <c r="H111" i="15"/>
  <c r="H116" i="15" l="1"/>
  <c r="H118" i="15" s="1"/>
  <c r="H120" i="15" s="1"/>
  <c r="H124" i="15" l="1"/>
  <c r="H131" i="15" s="1"/>
  <c r="H133" i="15" s="1"/>
  <c r="H134" i="15" s="1"/>
  <c r="H49" i="20"/>
  <c r="N55" i="20" l="1"/>
  <c r="N58" i="20" s="1"/>
  <c r="H59" i="20" s="1"/>
  <c r="H60" i="20" s="1"/>
  <c r="N56" i="20"/>
  <c r="H139" i="15"/>
  <c r="H83" i="21" s="1"/>
  <c r="H141" i="15"/>
  <c r="H85" i="21" s="1"/>
  <c r="H137" i="15"/>
  <c r="H140" i="15"/>
  <c r="H84" i="21" s="1"/>
  <c r="H138" i="15"/>
  <c r="H82" i="21" s="1"/>
  <c r="AC100" i="21" l="1"/>
  <c r="AC139" i="21" s="1"/>
  <c r="X100" i="21"/>
  <c r="X139" i="21" s="1"/>
  <c r="AF100" i="21"/>
  <c r="AF139" i="21" s="1"/>
  <c r="AA100" i="21"/>
  <c r="AA139" i="21" s="1"/>
  <c r="R100" i="21"/>
  <c r="R139" i="21" s="1"/>
  <c r="N100" i="21"/>
  <c r="N139" i="21" s="1"/>
  <c r="AL100" i="21"/>
  <c r="AL139" i="21" s="1"/>
  <c r="AJ100" i="21"/>
  <c r="AJ139" i="21" s="1"/>
  <c r="AD100" i="21"/>
  <c r="AD139" i="21" s="1"/>
  <c r="AQ100" i="21"/>
  <c r="AQ139" i="21" s="1"/>
  <c r="AG100" i="21"/>
  <c r="AG139" i="21" s="1"/>
  <c r="AO100" i="21"/>
  <c r="AO139" i="21" s="1"/>
  <c r="AN100" i="21"/>
  <c r="AN139" i="21" s="1"/>
  <c r="W100" i="21"/>
  <c r="W139" i="21" s="1"/>
  <c r="L100" i="21"/>
  <c r="L139" i="21" s="1"/>
  <c r="P100" i="21"/>
  <c r="P139" i="21" s="1"/>
  <c r="O100" i="21"/>
  <c r="O139" i="21" s="1"/>
  <c r="Y100" i="21"/>
  <c r="Y139" i="21" s="1"/>
  <c r="AI100" i="21"/>
  <c r="AI139" i="21" s="1"/>
  <c r="AH100" i="21"/>
  <c r="AH139" i="21" s="1"/>
  <c r="AK100" i="21"/>
  <c r="AK139" i="21" s="1"/>
  <c r="Z100" i="21"/>
  <c r="Z139" i="21" s="1"/>
  <c r="AP100" i="21"/>
  <c r="AP139" i="21" s="1"/>
  <c r="M100" i="21"/>
  <c r="M139" i="21" s="1"/>
  <c r="AM100" i="21"/>
  <c r="AM139" i="21" s="1"/>
  <c r="S100" i="21"/>
  <c r="S139" i="21" s="1"/>
  <c r="T100" i="21"/>
  <c r="T139" i="21" s="1"/>
  <c r="K100" i="21"/>
  <c r="K139" i="21" s="1"/>
  <c r="U100" i="21"/>
  <c r="U139" i="21" s="1"/>
  <c r="J100" i="21"/>
  <c r="J139" i="21" s="1"/>
  <c r="AE100" i="21"/>
  <c r="AE139" i="21" s="1"/>
  <c r="AB100" i="21"/>
  <c r="AB139" i="21" s="1"/>
  <c r="Q100" i="21"/>
  <c r="Q139" i="21" s="1"/>
  <c r="V100" i="21"/>
  <c r="V139" i="21" s="1"/>
  <c r="H81" i="21"/>
  <c r="H143" i="15"/>
  <c r="H147" i="15" s="1"/>
  <c r="K101" i="21"/>
  <c r="K140" i="21" s="1"/>
  <c r="K32" i="38" s="1"/>
  <c r="AI101" i="21"/>
  <c r="AI140" i="21" s="1"/>
  <c r="AI32" i="38" s="1"/>
  <c r="W101" i="21"/>
  <c r="W140" i="21" s="1"/>
  <c r="W32" i="38" s="1"/>
  <c r="L101" i="21"/>
  <c r="L140" i="21" s="1"/>
  <c r="L32" i="38" s="1"/>
  <c r="AC101" i="21"/>
  <c r="AC140" i="21" s="1"/>
  <c r="AC32" i="38" s="1"/>
  <c r="AJ101" i="21"/>
  <c r="AJ140" i="21" s="1"/>
  <c r="AJ32" i="38" s="1"/>
  <c r="AA101" i="21"/>
  <c r="AA140" i="21" s="1"/>
  <c r="AA32" i="38" s="1"/>
  <c r="T101" i="21"/>
  <c r="T140" i="21" s="1"/>
  <c r="T32" i="38" s="1"/>
  <c r="AM101" i="21"/>
  <c r="AM140" i="21" s="1"/>
  <c r="AM32" i="38" s="1"/>
  <c r="M101" i="21"/>
  <c r="M140" i="21" s="1"/>
  <c r="M32" i="38" s="1"/>
  <c r="Z101" i="21"/>
  <c r="Z140" i="21" s="1"/>
  <c r="Z32" i="38" s="1"/>
  <c r="S101" i="21"/>
  <c r="S140" i="21" s="1"/>
  <c r="S32" i="38" s="1"/>
  <c r="AL101" i="21"/>
  <c r="AL140" i="21" s="1"/>
  <c r="AL32" i="38" s="1"/>
  <c r="V101" i="21"/>
  <c r="V140" i="21" s="1"/>
  <c r="V32" i="38" s="1"/>
  <c r="AO101" i="21"/>
  <c r="AO140" i="21" s="1"/>
  <c r="AO32" i="38" s="1"/>
  <c r="Q101" i="21"/>
  <c r="Q140" i="21" s="1"/>
  <c r="Q32" i="38" s="1"/>
  <c r="AG101" i="21"/>
  <c r="AG140" i="21" s="1"/>
  <c r="AG32" i="38" s="1"/>
  <c r="AE101" i="21"/>
  <c r="AE140" i="21" s="1"/>
  <c r="AE32" i="38" s="1"/>
  <c r="U101" i="21"/>
  <c r="U140" i="21" s="1"/>
  <c r="U32" i="38" s="1"/>
  <c r="Y101" i="21"/>
  <c r="Y140" i="21" s="1"/>
  <c r="Y32" i="38" s="1"/>
  <c r="AN101" i="21"/>
  <c r="AN140" i="21" s="1"/>
  <c r="AN32" i="38" s="1"/>
  <c r="AH101" i="21"/>
  <c r="AH140" i="21" s="1"/>
  <c r="AH32" i="38" s="1"/>
  <c r="AQ101" i="21"/>
  <c r="AQ140" i="21" s="1"/>
  <c r="AQ32" i="38" s="1"/>
  <c r="R101" i="21"/>
  <c r="R140" i="21" s="1"/>
  <c r="R32" i="38" s="1"/>
  <c r="AF101" i="21"/>
  <c r="AF140" i="21" s="1"/>
  <c r="AF32" i="38" s="1"/>
  <c r="X101" i="21"/>
  <c r="X140" i="21" s="1"/>
  <c r="X32" i="38" s="1"/>
  <c r="AD101" i="21"/>
  <c r="AD140" i="21" s="1"/>
  <c r="AD32" i="38" s="1"/>
  <c r="O101" i="21"/>
  <c r="O140" i="21" s="1"/>
  <c r="O32" i="38" s="1"/>
  <c r="P101" i="21"/>
  <c r="P140" i="21" s="1"/>
  <c r="P32" i="38" s="1"/>
  <c r="N101" i="21"/>
  <c r="N140" i="21" s="1"/>
  <c r="N32" i="38" s="1"/>
  <c r="J101" i="21"/>
  <c r="J140" i="21" s="1"/>
  <c r="J32" i="38" s="1"/>
  <c r="AB101" i="21"/>
  <c r="AB140" i="21" s="1"/>
  <c r="AB32" i="38" s="1"/>
  <c r="AK101" i="21"/>
  <c r="AK140" i="21" s="1"/>
  <c r="AK32" i="38" s="1"/>
  <c r="AP101" i="21"/>
  <c r="AP140" i="21" s="1"/>
  <c r="AP32" i="38" s="1"/>
  <c r="V99" i="21"/>
  <c r="V138" i="21" s="1"/>
  <c r="V30" i="38" s="1"/>
  <c r="AH99" i="21"/>
  <c r="AH138" i="21" s="1"/>
  <c r="AH30" i="38" s="1"/>
  <c r="AC99" i="21"/>
  <c r="AC138" i="21" s="1"/>
  <c r="AC30" i="38" s="1"/>
  <c r="U99" i="21"/>
  <c r="U138" i="21" s="1"/>
  <c r="U30" i="38" s="1"/>
  <c r="AF99" i="21"/>
  <c r="AF138" i="21" s="1"/>
  <c r="AF30" i="38" s="1"/>
  <c r="K99" i="21"/>
  <c r="K138" i="21" s="1"/>
  <c r="K30" i="38" s="1"/>
  <c r="AQ99" i="21"/>
  <c r="AQ138" i="21" s="1"/>
  <c r="AQ30" i="38" s="1"/>
  <c r="Z99" i="21"/>
  <c r="Z138" i="21" s="1"/>
  <c r="Z30" i="38" s="1"/>
  <c r="AL99" i="21"/>
  <c r="AL138" i="21" s="1"/>
  <c r="AL30" i="38" s="1"/>
  <c r="Q99" i="21"/>
  <c r="Q138" i="21" s="1"/>
  <c r="Q30" i="38" s="1"/>
  <c r="AA99" i="21"/>
  <c r="AA138" i="21" s="1"/>
  <c r="AA30" i="38" s="1"/>
  <c r="S99" i="21"/>
  <c r="S138" i="21" s="1"/>
  <c r="S30" i="38" s="1"/>
  <c r="AB99" i="21"/>
  <c r="AB138" i="21" s="1"/>
  <c r="AB30" i="38" s="1"/>
  <c r="X99" i="21"/>
  <c r="X138" i="21" s="1"/>
  <c r="X30" i="38" s="1"/>
  <c r="AG99" i="21"/>
  <c r="AG138" i="21" s="1"/>
  <c r="AG30" i="38" s="1"/>
  <c r="T99" i="21"/>
  <c r="T138" i="21" s="1"/>
  <c r="T30" i="38" s="1"/>
  <c r="P99" i="21"/>
  <c r="P138" i="21" s="1"/>
  <c r="P30" i="38" s="1"/>
  <c r="O99" i="21"/>
  <c r="O138" i="21" s="1"/>
  <c r="O30" i="38" s="1"/>
  <c r="AK99" i="21"/>
  <c r="AK138" i="21" s="1"/>
  <c r="AK30" i="38" s="1"/>
  <c r="AO99" i="21"/>
  <c r="AO138" i="21" s="1"/>
  <c r="AO30" i="38" s="1"/>
  <c r="AN99" i="21"/>
  <c r="AN138" i="21" s="1"/>
  <c r="AN30" i="38" s="1"/>
  <c r="J99" i="21"/>
  <c r="J138" i="21" s="1"/>
  <c r="J30" i="38" s="1"/>
  <c r="AP99" i="21"/>
  <c r="AP138" i="21" s="1"/>
  <c r="AP30" i="38" s="1"/>
  <c r="AD99" i="21"/>
  <c r="AD138" i="21" s="1"/>
  <c r="AD30" i="38" s="1"/>
  <c r="W99" i="21"/>
  <c r="W138" i="21" s="1"/>
  <c r="W30" i="38" s="1"/>
  <c r="AE99" i="21"/>
  <c r="AE138" i="21" s="1"/>
  <c r="AE30" i="38" s="1"/>
  <c r="R99" i="21"/>
  <c r="R138" i="21" s="1"/>
  <c r="R30" i="38" s="1"/>
  <c r="L99" i="21"/>
  <c r="L138" i="21" s="1"/>
  <c r="L30" i="38" s="1"/>
  <c r="M99" i="21"/>
  <c r="M138" i="21" s="1"/>
  <c r="M30" i="38" s="1"/>
  <c r="AJ99" i="21"/>
  <c r="AJ138" i="21" s="1"/>
  <c r="AJ30" i="38" s="1"/>
  <c r="N99" i="21"/>
  <c r="N138" i="21" s="1"/>
  <c r="N30" i="38" s="1"/>
  <c r="AI99" i="21"/>
  <c r="AI138" i="21" s="1"/>
  <c r="AI30" i="38" s="1"/>
  <c r="Y99" i="21"/>
  <c r="Y138" i="21" s="1"/>
  <c r="Y30" i="38" s="1"/>
  <c r="AM99" i="21"/>
  <c r="AM138" i="21" s="1"/>
  <c r="AM30" i="38" s="1"/>
  <c r="V98" i="21"/>
  <c r="V137" i="21" s="1"/>
  <c r="L98" i="21"/>
  <c r="L137" i="21" s="1"/>
  <c r="M98" i="21"/>
  <c r="M137" i="21" s="1"/>
  <c r="S98" i="21"/>
  <c r="S137" i="21" s="1"/>
  <c r="Z98" i="21"/>
  <c r="Z137" i="21" s="1"/>
  <c r="AG98" i="21"/>
  <c r="AG137" i="21" s="1"/>
  <c r="AL98" i="21"/>
  <c r="AL137" i="21" s="1"/>
  <c r="AN98" i="21"/>
  <c r="AN137" i="21" s="1"/>
  <c r="AK98" i="21"/>
  <c r="AK137" i="21" s="1"/>
  <c r="Y98" i="21"/>
  <c r="Y137" i="21" s="1"/>
  <c r="AO98" i="21"/>
  <c r="AO137" i="21" s="1"/>
  <c r="AI98" i="21"/>
  <c r="AI137" i="21" s="1"/>
  <c r="R98" i="21"/>
  <c r="R137" i="21" s="1"/>
  <c r="AQ98" i="21"/>
  <c r="AQ137" i="21" s="1"/>
  <c r="U98" i="21"/>
  <c r="U137" i="21" s="1"/>
  <c r="J98" i="21"/>
  <c r="J137" i="21" s="1"/>
  <c r="T98" i="21"/>
  <c r="T137" i="21" s="1"/>
  <c r="AH98" i="21"/>
  <c r="AH137" i="21" s="1"/>
  <c r="AP98" i="21"/>
  <c r="AP137" i="21" s="1"/>
  <c r="X98" i="21"/>
  <c r="X137" i="21" s="1"/>
  <c r="P98" i="21"/>
  <c r="P137" i="21" s="1"/>
  <c r="AA98" i="21"/>
  <c r="AA137" i="21" s="1"/>
  <c r="N98" i="21"/>
  <c r="N137" i="21" s="1"/>
  <c r="AJ98" i="21"/>
  <c r="AJ137" i="21" s="1"/>
  <c r="O98" i="21"/>
  <c r="O137" i="21" s="1"/>
  <c r="K98" i="21"/>
  <c r="K137" i="21" s="1"/>
  <c r="AC98" i="21"/>
  <c r="AC137" i="21" s="1"/>
  <c r="AB98" i="21"/>
  <c r="AB137" i="21" s="1"/>
  <c r="Q98" i="21"/>
  <c r="Q137" i="21" s="1"/>
  <c r="AM98" i="21"/>
  <c r="AM137" i="21" s="1"/>
  <c r="W98" i="21"/>
  <c r="W137" i="21" s="1"/>
  <c r="AE98" i="21"/>
  <c r="AE137" i="21" s="1"/>
  <c r="AF98" i="21"/>
  <c r="AF137" i="21" s="1"/>
  <c r="AD98" i="21"/>
  <c r="AD137" i="21" s="1"/>
  <c r="M62" i="20"/>
  <c r="M45" i="22" s="1"/>
  <c r="K62" i="20"/>
  <c r="K45" i="22" s="1"/>
  <c r="J62" i="20"/>
  <c r="N62" i="20"/>
  <c r="N45" i="22" s="1"/>
  <c r="L62" i="20"/>
  <c r="L45" i="22" s="1"/>
  <c r="AD24" i="39" l="1"/>
  <c r="AD30" i="39" s="1"/>
  <c r="AD29" i="38"/>
  <c r="H34" i="33"/>
  <c r="A4" i="15"/>
  <c r="N31" i="38"/>
  <c r="N22" i="39"/>
  <c r="N28" i="39" s="1"/>
  <c r="AF29" i="38"/>
  <c r="AF24" i="39"/>
  <c r="AF30" i="39" s="1"/>
  <c r="AC29" i="38"/>
  <c r="AC24" i="39"/>
  <c r="AC30" i="39" s="1"/>
  <c r="P24" i="39"/>
  <c r="P30" i="39" s="1"/>
  <c r="P29" i="38"/>
  <c r="U24" i="39"/>
  <c r="U30" i="39" s="1"/>
  <c r="U29" i="38"/>
  <c r="AK24" i="39"/>
  <c r="AK30" i="39" s="1"/>
  <c r="AK29" i="38"/>
  <c r="M24" i="39"/>
  <c r="M30" i="39" s="1"/>
  <c r="M29" i="38"/>
  <c r="R97" i="21"/>
  <c r="R136" i="21" s="1"/>
  <c r="AG97" i="21"/>
  <c r="AG136" i="21" s="1"/>
  <c r="AL97" i="21"/>
  <c r="AL136" i="21" s="1"/>
  <c r="AA97" i="21"/>
  <c r="AA136" i="21" s="1"/>
  <c r="W97" i="21"/>
  <c r="W136" i="21" s="1"/>
  <c r="AF97" i="21"/>
  <c r="AF136" i="21" s="1"/>
  <c r="AB97" i="21"/>
  <c r="AB136" i="21" s="1"/>
  <c r="AN97" i="21"/>
  <c r="AN136" i="21" s="1"/>
  <c r="Q97" i="21"/>
  <c r="Q136" i="21" s="1"/>
  <c r="K97" i="21"/>
  <c r="K136" i="21" s="1"/>
  <c r="AI97" i="21"/>
  <c r="AI136" i="21" s="1"/>
  <c r="U97" i="21"/>
  <c r="U136" i="21" s="1"/>
  <c r="AO97" i="21"/>
  <c r="AO136" i="21" s="1"/>
  <c r="S97" i="21"/>
  <c r="S136" i="21" s="1"/>
  <c r="P97" i="21"/>
  <c r="P136" i="21" s="1"/>
  <c r="AE97" i="21"/>
  <c r="AE136" i="21" s="1"/>
  <c r="O97" i="21"/>
  <c r="O136" i="21" s="1"/>
  <c r="X97" i="21"/>
  <c r="X136" i="21" s="1"/>
  <c r="Z97" i="21"/>
  <c r="Z136" i="21" s="1"/>
  <c r="AJ97" i="21"/>
  <c r="AJ136" i="21" s="1"/>
  <c r="Y97" i="21"/>
  <c r="Y136" i="21" s="1"/>
  <c r="N97" i="21"/>
  <c r="N136" i="21" s="1"/>
  <c r="AP97" i="21"/>
  <c r="AP136" i="21" s="1"/>
  <c r="T97" i="21"/>
  <c r="T136" i="21" s="1"/>
  <c r="AM97" i="21"/>
  <c r="AM136" i="21" s="1"/>
  <c r="AH97" i="21"/>
  <c r="AH136" i="21" s="1"/>
  <c r="AC97" i="21"/>
  <c r="AC136" i="21" s="1"/>
  <c r="AD97" i="21"/>
  <c r="AD136" i="21" s="1"/>
  <c r="AQ97" i="21"/>
  <c r="AQ136" i="21" s="1"/>
  <c r="L97" i="21"/>
  <c r="L136" i="21" s="1"/>
  <c r="M97" i="21"/>
  <c r="M136" i="21" s="1"/>
  <c r="V97" i="21"/>
  <c r="V136" i="21" s="1"/>
  <c r="AK97" i="21"/>
  <c r="AK136" i="21" s="1"/>
  <c r="J97" i="21"/>
  <c r="J136" i="21" s="1"/>
  <c r="U31" i="38"/>
  <c r="U22" i="39"/>
  <c r="U28" i="39" s="1"/>
  <c r="AP31" i="38"/>
  <c r="AP22" i="39"/>
  <c r="AP28" i="39" s="1"/>
  <c r="O31" i="38"/>
  <c r="O22" i="39"/>
  <c r="O28" i="39" s="1"/>
  <c r="AG22" i="39"/>
  <c r="AG28" i="39" s="1"/>
  <c r="AG31" i="38"/>
  <c r="R31" i="38"/>
  <c r="R22" i="39"/>
  <c r="R28" i="39" s="1"/>
  <c r="Y24" i="39"/>
  <c r="Y30" i="39" s="1"/>
  <c r="Y29" i="38"/>
  <c r="AO31" i="38"/>
  <c r="AO22" i="39"/>
  <c r="AO28" i="39" s="1"/>
  <c r="AE29" i="38"/>
  <c r="AE24" i="39"/>
  <c r="AE30" i="39" s="1"/>
  <c r="K29" i="38"/>
  <c r="K24" i="39"/>
  <c r="K30" i="39" s="1"/>
  <c r="X24" i="39"/>
  <c r="X30" i="39" s="1"/>
  <c r="X29" i="38"/>
  <c r="AQ29" i="38"/>
  <c r="AQ24" i="39"/>
  <c r="AQ30" i="39" s="1"/>
  <c r="AN24" i="39"/>
  <c r="AN30" i="39" s="1"/>
  <c r="AN29" i="38"/>
  <c r="L29" i="38"/>
  <c r="L24" i="39"/>
  <c r="L30" i="39" s="1"/>
  <c r="V31" i="38"/>
  <c r="V22" i="39"/>
  <c r="V28" i="39" s="1"/>
  <c r="K31" i="38"/>
  <c r="K22" i="39"/>
  <c r="K28" i="39" s="1"/>
  <c r="Z22" i="39"/>
  <c r="Z28" i="39" s="1"/>
  <c r="Z31" i="38"/>
  <c r="P22" i="39"/>
  <c r="P28" i="39" s="1"/>
  <c r="P31" i="38"/>
  <c r="AQ31" i="38"/>
  <c r="AQ22" i="39"/>
  <c r="AQ28" i="39" s="1"/>
  <c r="AA22" i="39"/>
  <c r="AA28" i="39" s="1"/>
  <c r="AA31" i="38"/>
  <c r="AA29" i="38"/>
  <c r="AA24" i="39"/>
  <c r="AA30" i="39" s="1"/>
  <c r="Y22" i="39"/>
  <c r="Y28" i="39" s="1"/>
  <c r="Y31" i="38"/>
  <c r="H63" i="20"/>
  <c r="H67" i="20" s="1"/>
  <c r="J45" i="22"/>
  <c r="W29" i="38"/>
  <c r="W24" i="39"/>
  <c r="W30" i="39" s="1"/>
  <c r="O29" i="38"/>
  <c r="O24" i="39"/>
  <c r="O30" i="39" s="1"/>
  <c r="AP29" i="38"/>
  <c r="AP24" i="39"/>
  <c r="AP30" i="39" s="1"/>
  <c r="R29" i="38"/>
  <c r="R24" i="39"/>
  <c r="R30" i="39" s="1"/>
  <c r="AL29" i="38"/>
  <c r="AL24" i="39"/>
  <c r="AL30" i="39" s="1"/>
  <c r="V24" i="39"/>
  <c r="V30" i="39" s="1"/>
  <c r="V29" i="38"/>
  <c r="Q31" i="38"/>
  <c r="Q22" i="39"/>
  <c r="Q28" i="39" s="1"/>
  <c r="T22" i="39"/>
  <c r="T28" i="39" s="1"/>
  <c r="T31" i="38"/>
  <c r="AK31" i="38"/>
  <c r="AK22" i="39"/>
  <c r="AK28" i="39" s="1"/>
  <c r="L22" i="39"/>
  <c r="L28" i="39" s="1"/>
  <c r="L31" i="38"/>
  <c r="AD31" i="38"/>
  <c r="AD22" i="39"/>
  <c r="AD28" i="39" s="1"/>
  <c r="AF22" i="39"/>
  <c r="AF28" i="39" s="1"/>
  <c r="AF31" i="38"/>
  <c r="J29" i="38"/>
  <c r="J24" i="39"/>
  <c r="J30" i="39" s="1"/>
  <c r="J31" i="38"/>
  <c r="J22" i="39"/>
  <c r="J28" i="39" s="1"/>
  <c r="AM24" i="39"/>
  <c r="AM30" i="39" s="1"/>
  <c r="AM29" i="38"/>
  <c r="AJ24" i="39"/>
  <c r="AJ30" i="39" s="1"/>
  <c r="AJ29" i="38"/>
  <c r="AH29" i="38"/>
  <c r="AH24" i="39"/>
  <c r="AH30" i="39" s="1"/>
  <c r="AI29" i="38"/>
  <c r="AI24" i="39"/>
  <c r="AI30" i="39" s="1"/>
  <c r="AG24" i="39"/>
  <c r="AG30" i="39" s="1"/>
  <c r="AG29" i="38"/>
  <c r="H55" i="38"/>
  <c r="AB31" i="38"/>
  <c r="AB22" i="39"/>
  <c r="AB28" i="39" s="1"/>
  <c r="S31" i="38"/>
  <c r="S22" i="39"/>
  <c r="S28" i="39" s="1"/>
  <c r="AH22" i="39"/>
  <c r="AH28" i="39" s="1"/>
  <c r="AH31" i="38"/>
  <c r="W22" i="39"/>
  <c r="W28" i="39" s="1"/>
  <c r="W31" i="38"/>
  <c r="AJ31" i="38"/>
  <c r="AJ22" i="39"/>
  <c r="AJ28" i="39" s="1"/>
  <c r="X22" i="39"/>
  <c r="X28" i="39" s="1"/>
  <c r="X31" i="38"/>
  <c r="AB29" i="38"/>
  <c r="AB24" i="39"/>
  <c r="AB30" i="39" s="1"/>
  <c r="S24" i="39"/>
  <c r="S30" i="39" s="1"/>
  <c r="S29" i="38"/>
  <c r="M22" i="39"/>
  <c r="M28" i="39" s="1"/>
  <c r="M31" i="38"/>
  <c r="Q29" i="38"/>
  <c r="Q24" i="39"/>
  <c r="Q30" i="39" s="1"/>
  <c r="N24" i="39"/>
  <c r="N30" i="39" s="1"/>
  <c r="N29" i="38"/>
  <c r="T29" i="38"/>
  <c r="T24" i="39"/>
  <c r="T30" i="39" s="1"/>
  <c r="AO29" i="38"/>
  <c r="AO24" i="39"/>
  <c r="AO30" i="39" s="1"/>
  <c r="Z24" i="39"/>
  <c r="Z30" i="39" s="1"/>
  <c r="Z29" i="38"/>
  <c r="H57" i="38"/>
  <c r="AE31" i="38"/>
  <c r="AE22" i="39"/>
  <c r="AE28" i="39" s="1"/>
  <c r="AM31" i="38"/>
  <c r="AM22" i="39"/>
  <c r="AM28" i="39" s="1"/>
  <c r="AI22" i="39"/>
  <c r="AI28" i="39" s="1"/>
  <c r="AI31" i="38"/>
  <c r="AN22" i="39"/>
  <c r="AN28" i="39" s="1"/>
  <c r="AN31" i="38"/>
  <c r="AL22" i="39"/>
  <c r="AL28" i="39" s="1"/>
  <c r="AL31" i="38"/>
  <c r="AC22" i="39"/>
  <c r="AC28" i="39" s="1"/>
  <c r="AC31" i="38"/>
  <c r="T28" i="38" l="1"/>
  <c r="T23" i="39"/>
  <c r="T29" i="39" s="1"/>
  <c r="AF23" i="39"/>
  <c r="AF29" i="39" s="1"/>
  <c r="AF28" i="38"/>
  <c r="H37" i="33"/>
  <c r="A4" i="20"/>
  <c r="AQ28" i="38"/>
  <c r="AQ23" i="39"/>
  <c r="AQ29" i="39" s="1"/>
  <c r="AP23" i="39"/>
  <c r="AP29" i="39" s="1"/>
  <c r="AP28" i="38"/>
  <c r="O28" i="38"/>
  <c r="O23" i="39"/>
  <c r="O29" i="39" s="1"/>
  <c r="AI28" i="38"/>
  <c r="AI23" i="39"/>
  <c r="AI29" i="39" s="1"/>
  <c r="W28" i="38"/>
  <c r="W23" i="39"/>
  <c r="W29" i="39" s="1"/>
  <c r="X28" i="38"/>
  <c r="X23" i="39"/>
  <c r="X29" i="39" s="1"/>
  <c r="H36" i="39"/>
  <c r="H44" i="39"/>
  <c r="H50" i="39" s="1"/>
  <c r="H143" i="21"/>
  <c r="J28" i="38"/>
  <c r="H142" i="21"/>
  <c r="H147" i="21" s="1"/>
  <c r="J23" i="39"/>
  <c r="J29" i="39" s="1"/>
  <c r="AD28" i="38"/>
  <c r="AD23" i="39"/>
  <c r="AD29" i="39" s="1"/>
  <c r="N28" i="38"/>
  <c r="N23" i="39"/>
  <c r="N29" i="39" s="1"/>
  <c r="AE28" i="38"/>
  <c r="AE23" i="39"/>
  <c r="AE29" i="39" s="1"/>
  <c r="K28" i="38"/>
  <c r="K23" i="39"/>
  <c r="K29" i="39" s="1"/>
  <c r="AA28" i="38"/>
  <c r="AA23" i="39"/>
  <c r="AA29" i="39" s="1"/>
  <c r="L23" i="39"/>
  <c r="L29" i="39" s="1"/>
  <c r="L28" i="38"/>
  <c r="U23" i="39"/>
  <c r="U29" i="39" s="1"/>
  <c r="U28" i="38"/>
  <c r="H56" i="38"/>
  <c r="AK23" i="39"/>
  <c r="AK29" i="39" s="1"/>
  <c r="AK28" i="38"/>
  <c r="AC23" i="39"/>
  <c r="AC29" i="39" s="1"/>
  <c r="AC28" i="38"/>
  <c r="Y23" i="39"/>
  <c r="Y29" i="39" s="1"/>
  <c r="Y28" i="38"/>
  <c r="P28" i="38"/>
  <c r="P23" i="39"/>
  <c r="P29" i="39" s="1"/>
  <c r="Q28" i="38"/>
  <c r="Q23" i="39"/>
  <c r="Q29" i="39" s="1"/>
  <c r="AL28" i="38"/>
  <c r="AL23" i="39"/>
  <c r="AL29" i="39" s="1"/>
  <c r="H46" i="39"/>
  <c r="H38" i="39"/>
  <c r="V23" i="39"/>
  <c r="V29" i="39" s="1"/>
  <c r="V28" i="38"/>
  <c r="AH28" i="38"/>
  <c r="AH23" i="39"/>
  <c r="AH29" i="39" s="1"/>
  <c r="AJ28" i="38"/>
  <c r="AJ23" i="39"/>
  <c r="AJ29" i="39" s="1"/>
  <c r="S28" i="38"/>
  <c r="S23" i="39"/>
  <c r="S29" i="39" s="1"/>
  <c r="AN23" i="39"/>
  <c r="AN29" i="39" s="1"/>
  <c r="AN28" i="38"/>
  <c r="AG28" i="38"/>
  <c r="AG23" i="39"/>
  <c r="AG29" i="39" s="1"/>
  <c r="H54" i="38"/>
  <c r="M28" i="38"/>
  <c r="M23" i="39"/>
  <c r="M29" i="39" s="1"/>
  <c r="AM28" i="38"/>
  <c r="AM23" i="39"/>
  <c r="AM29" i="39" s="1"/>
  <c r="Z28" i="38"/>
  <c r="Z23" i="39"/>
  <c r="Z29" i="39" s="1"/>
  <c r="AO28" i="38"/>
  <c r="AO23" i="39"/>
  <c r="AO29" i="39" s="1"/>
  <c r="AB23" i="39"/>
  <c r="AB29" i="39" s="1"/>
  <c r="AB28" i="38"/>
  <c r="R23" i="39"/>
  <c r="R29" i="39" s="1"/>
  <c r="R28" i="38"/>
  <c r="H35" i="33" l="1"/>
  <c r="A4" i="21"/>
  <c r="H53" i="38"/>
  <c r="H59" i="38" s="1"/>
  <c r="H45" i="39"/>
  <c r="H51" i="39" s="1"/>
  <c r="H58" i="39" s="1"/>
  <c r="H31" i="24" s="1"/>
  <c r="H37" i="39"/>
  <c r="H57" i="39"/>
  <c r="H30" i="24" s="1"/>
  <c r="H62" i="38" l="1"/>
  <c r="H63" i="38" s="1"/>
  <c r="H60" i="38"/>
  <c r="H53" i="39"/>
  <c r="H62" i="39" s="1"/>
  <c r="A4" i="39" l="1"/>
  <c r="H39" i="33"/>
  <c r="H81" i="38"/>
  <c r="N43" i="22" s="1"/>
  <c r="H78" i="38"/>
  <c r="K43" i="22" s="1"/>
  <c r="H77" i="38"/>
  <c r="H79" i="38"/>
  <c r="L43" i="22" s="1"/>
  <c r="H80" i="38"/>
  <c r="M43" i="22" s="1"/>
  <c r="L47" i="22" l="1"/>
  <c r="L70" i="22" s="1"/>
  <c r="L78" i="22"/>
  <c r="J43" i="22"/>
  <c r="H83" i="38"/>
  <c r="H87" i="38" s="1"/>
  <c r="K47" i="22"/>
  <c r="K70" i="22" s="1"/>
  <c r="K78" i="22"/>
  <c r="N47" i="22"/>
  <c r="N70" i="22" s="1"/>
  <c r="N84" i="22" s="1"/>
  <c r="N130" i="22" s="1"/>
  <c r="N78" i="22"/>
  <c r="M78" i="22"/>
  <c r="M47" i="22"/>
  <c r="M70" i="22" s="1"/>
  <c r="M84" i="22" s="1"/>
  <c r="M130" i="22" s="1"/>
  <c r="K84" i="22" l="1"/>
  <c r="K130" i="22" s="1"/>
  <c r="H36" i="33"/>
  <c r="A4" i="38"/>
  <c r="J47" i="22"/>
  <c r="J78" i="22"/>
  <c r="L84" i="22"/>
  <c r="L130" i="22" s="1"/>
  <c r="J70" i="22" l="1"/>
  <c r="J84" i="22" s="1"/>
  <c r="J130" i="22" s="1"/>
  <c r="H49" i="22"/>
  <c r="H134" i="22" l="1"/>
  <c r="J146" i="22"/>
  <c r="H18" i="24" s="1"/>
  <c r="H140" i="22" l="1"/>
  <c r="H150" i="22" s="1"/>
  <c r="N146" i="22"/>
  <c r="M146" i="22"/>
  <c r="H21" i="24" s="1"/>
  <c r="L146" i="22"/>
  <c r="H20" i="24" s="1"/>
  <c r="K146" i="22"/>
  <c r="H19" i="24" s="1"/>
  <c r="H36" i="24" s="1"/>
  <c r="H20" i="23" s="1"/>
  <c r="H154" i="22" l="1"/>
  <c r="H188" i="22" s="1"/>
  <c r="H23" i="24"/>
  <c r="H43" i="24" s="1"/>
  <c r="H37" i="24"/>
  <c r="H21" i="23" s="1"/>
  <c r="H38" i="24"/>
  <c r="H22" i="23" s="1"/>
  <c r="H39" i="24"/>
  <c r="H23" i="23" s="1"/>
  <c r="H41" i="33" l="1"/>
  <c r="A4" i="24"/>
  <c r="H38" i="33"/>
  <c r="A4" i="22"/>
  <c r="H42" i="33" l="1"/>
  <c r="A4" i="33" s="1"/>
</calcChain>
</file>

<file path=xl/sharedStrings.xml><?xml version="1.0" encoding="utf-8"?>
<sst xmlns="http://schemas.openxmlformats.org/spreadsheetml/2006/main" count="2926" uniqueCount="774">
  <si>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</si>
  <si>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</si>
  <si>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</si>
  <si>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</si>
  <si>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</si>
  <si>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</si>
  <si>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</si>
  <si>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</si>
  <si>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</si>
  <si>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</si>
  <si>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</si>
  <si>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</si>
  <si>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</si>
  <si>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</si>
  <si>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</si>
  <si>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</si>
  <si>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</si>
  <si>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</si>
  <si>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</si>
  <si>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</si>
  <si>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</si>
  <si>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</si>
  <si>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</si>
  <si>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</si>
  <si>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</si>
  <si>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</si>
  <si>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</si>
  <si>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</si>
  <si>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</si>
  <si>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</si>
  <si>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</si>
  <si>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</si>
  <si>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</si>
  <si>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</si>
  <si>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</si>
  <si>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</si>
  <si>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</si>
  <si>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</si>
  <si>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</si>
  <si>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</si>
  <si>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</si>
  <si>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</si>
  <si>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</si>
  <si>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</si>
  <si>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</si>
  <si>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</si>
  <si>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</si>
  <si>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</si>
  <si>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</si>
  <si>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</si>
  <si>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</si>
  <si>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</si>
  <si>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</si>
  <si>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</si>
  <si>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</si>
  <si>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</si>
  <si>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</si>
  <si>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</si>
  <si>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</si>
  <si>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</si>
  <si>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</si>
  <si>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</si>
  <si>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</si>
  <si>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</si>
  <si>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</si>
  <si>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</si>
  <si>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</si>
  <si>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</si>
  <si>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</si>
  <si>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</si>
  <si>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</si>
  <si>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</si>
  <si>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</si>
  <si>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</si>
  <si>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</si>
  <si>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</si>
  <si>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</si>
  <si>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</si>
  <si>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</si>
  <si>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</si>
  <si>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</si>
  <si>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</si>
  <si>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</si>
  <si>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</si>
  <si>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</si>
  <si>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</si>
  <si>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</si>
  <si>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</si>
  <si>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</si>
  <si>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</si>
  <si>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</si>
  <si>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</si>
  <si>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</si>
  <si>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</si>
  <si>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</si>
  <si>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</si>
  <si>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</si>
  <si>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</si>
  <si>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</si>
  <si>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</si>
  <si>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</si>
  <si>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</si>
  <si>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</si>
  <si>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</si>
  <si>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</si>
  <si>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</si>
  <si>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</si>
  <si>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</si>
  <si>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</si>
  <si>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</si>
  <si>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</si>
  <si>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</si>
  <si>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</si>
  <si>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</si>
  <si>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</si>
  <si>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</si>
  <si>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</si>
  <si>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</si>
  <si>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</si>
  <si>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</si>
  <si>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</si>
  <si>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</si>
  <si>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</si>
  <si>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</si>
  <si>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</si>
  <si>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</si>
  <si>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</si>
  <si>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</si>
  <si>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</si>
  <si>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</si>
  <si>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</si>
  <si>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</si>
  <si>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</si>
  <si>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</si>
  <si>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</si>
  <si>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</si>
  <si>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</si>
  <si>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</si>
  <si>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</si>
  <si>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</si>
  <si>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</si>
  <si>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</si>
  <si>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</si>
  <si>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</si>
  <si>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</si>
  <si>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</si>
  <si>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</si>
  <si>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</si>
  <si>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</si>
  <si>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</si>
  <si>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</si>
  <si>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</si>
  <si>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</si>
  <si>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</si>
  <si>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</si>
  <si>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</si>
  <si>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</si>
  <si>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</si>
  <si>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</si>
  <si>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</si>
  <si>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</si>
  <si>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</si>
  <si>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</si>
  <si>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</si>
  <si>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</si>
  <si>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</si>
  <si>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</si>
  <si>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</si>
  <si>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</si>
  <si>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</si>
  <si>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</si>
  <si>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</si>
  <si>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</si>
  <si>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</si>
  <si>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</si>
  <si>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</si>
  <si>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</si>
  <si>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</si>
  <si>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</si>
  <si>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</si>
  <si>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</si>
  <si>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</si>
  <si>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</si>
  <si>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</si>
  <si>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</si>
  <si>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</si>
  <si>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</si>
  <si>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</si>
  <si>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</si>
  <si>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</si>
  <si>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</si>
  <si>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</si>
  <si>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</si>
  <si>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</si>
  <si>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</si>
  <si>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</si>
  <si>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</si>
  <si>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</si>
  <si>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</si>
  <si>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</si>
  <si>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</si>
  <si>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</si>
  <si>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</si>
  <si>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</si>
  <si>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</si>
  <si>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</si>
  <si>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</si>
  <si>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</si>
  <si>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</si>
  <si>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</si>
  <si>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</si>
  <si>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</si>
  <si>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</si>
  <si>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</si>
  <si>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</si>
  <si>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</si>
  <si>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</si>
  <si>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</si>
  <si>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</si>
  <si>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</si>
  <si>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</si>
  <si>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</si>
  <si>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</si>
  <si>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</si>
  <si>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</si>
  <si>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</si>
  <si>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</si>
  <si>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</si>
  <si>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</si>
  <si>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</si>
  <si>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</si>
  <si>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</si>
  <si>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</si>
  <si>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</si>
  <si>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</si>
  <si>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</si>
  <si>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</si>
  <si>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</si>
  <si>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</si>
  <si>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</si>
  <si>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</si>
  <si>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</si>
  <si>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</si>
  <si>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</si>
  <si>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</si>
  <si>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</si>
  <si>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</si>
  <si>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</si>
  <si>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</si>
  <si>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</si>
  <si>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</si>
  <si>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</si>
  <si>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</si>
  <si>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</si>
  <si>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</si>
  <si>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</si>
  <si>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</si>
  <si>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</si>
  <si>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</si>
  <si>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</si>
  <si>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</si>
  <si>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</si>
  <si>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</si>
  <si>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</si>
  <si>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</si>
  <si>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</si>
  <si>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</si>
  <si>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</si>
  <si>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</si>
  <si>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</si>
  <si>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</si>
  <si>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</si>
  <si>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</si>
  <si>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</si>
  <si>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</si>
  <si>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</si>
  <si>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</si>
  <si>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</si>
  <si>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</si>
  <si>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</si>
  <si>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</si>
  <si>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</si>
  <si>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</si>
  <si>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</si>
  <si>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</si>
  <si>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</si>
  <si>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</si>
  <si>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</si>
  <si>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</si>
  <si>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</si>
  <si>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</si>
  <si>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</si>
  <si>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</si>
  <si>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</si>
  <si>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</si>
  <si>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</si>
  <si>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</si>
  <si>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</si>
  <si>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</si>
  <si>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</si>
  <si>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</si>
  <si>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</si>
  <si>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</si>
  <si>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</si>
  <si>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</si>
  <si>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</si>
  <si>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</si>
  <si>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</si>
  <si>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</si>
  <si>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</si>
  <si>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</si>
  <si>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</si>
  <si>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</si>
  <si>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</si>
  <si>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</si>
  <si>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</si>
  <si>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</si>
  <si>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</si>
  <si>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</si>
  <si>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</si>
  <si>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</si>
  <si>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</si>
  <si>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</si>
  <si>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</si>
  <si>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</si>
  <si>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</si>
  <si>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</si>
  <si>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</si>
  <si>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</si>
  <si>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</si>
  <si>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</si>
  <si>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</si>
  <si>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</si>
  <si>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</si>
  <si>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</si>
  <si>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</si>
  <si>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</si>
  <si>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</si>
  <si>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</si>
  <si>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</si>
  <si>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</si>
  <si>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</si>
  <si>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</si>
  <si>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</si>
  <si>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</si>
  <si>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</si>
  <si>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</si>
  <si>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</si>
  <si>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</si>
  <si>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</si>
  <si>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</si>
  <si>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</si>
  <si>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</si>
  <si>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</si>
  <si>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</si>
  <si>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</si>
  <si>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</si>
  <si>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</si>
  <si>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</si>
  <si>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</si>
  <si>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</si>
  <si>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</si>
  <si>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</si>
  <si>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</si>
  <si>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</si>
  <si>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</si>
  <si>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</si>
  <si>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</si>
  <si>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</si>
  <si>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</si>
  <si>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</si>
  <si>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</si>
  <si>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</si>
  <si>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</si>
  <si>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</si>
  <si>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</si>
  <si>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</si>
  <si>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</si>
  <si>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</si>
  <si>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</si>
  <si>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</si>
  <si>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</si>
  <si>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</si>
  <si>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</si>
  <si>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</si>
  <si>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</si>
  <si>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</si>
  <si>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</si>
  <si>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</si>
  <si>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</si>
  <si>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</si>
  <si>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</si>
  <si>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</si>
  <si>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</si>
  <si>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</si>
  <si>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</si>
  <si>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</si>
  <si>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</si>
  <si>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</si>
  <si>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</si>
  <si>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</si>
  <si>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</si>
  <si>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</si>
  <si>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</si>
  <si>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</si>
  <si>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</si>
  <si>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</si>
  <si>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</si>
  <si>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</si>
  <si>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</si>
  <si>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</si>
  <si>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</si>
  <si>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</si>
  <si>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</si>
  <si>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</si>
  <si>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</si>
  <si>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</si>
  <si>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</si>
  <si>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</si>
  <si>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</si>
  <si>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</si>
  <si>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</si>
  <si>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</si>
  <si>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</si>
  <si>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</si>
  <si>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</si>
  <si>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</si>
  <si>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</si>
  <si>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</si>
  <si>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</si>
  <si>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</si>
  <si>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</si>
  <si>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</si>
  <si>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</si>
  <si>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</si>
  <si>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</si>
  <si>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</si>
  <si>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</si>
  <si>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</si>
  <si>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</si>
  <si>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</si>
  <si>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</si>
  <si>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</si>
  <si>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</si>
  <si>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</si>
  <si>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</si>
  <si>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</si>
  <si>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</si>
  <si>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</si>
  <si>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</si>
  <si>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</si>
  <si>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</si>
  <si>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</si>
  <si>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</si>
  <si>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</si>
  <si>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</si>
  <si>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</si>
  <si>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</si>
  <si>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</si>
  <si>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</si>
  <si>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</si>
  <si>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</si>
  <si>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</si>
  <si>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</si>
  <si>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</si>
  <si>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</si>
  <si>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</si>
  <si>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</si>
  <si>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</si>
  <si>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</si>
  <si>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</si>
  <si>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</si>
  <si>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</si>
  <si>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</si>
  <si>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</si>
  <si>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</si>
  <si>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</si>
  <si>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</si>
  <si>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</si>
  <si>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</si>
  <si>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</si>
  <si>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</si>
  <si>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</si>
  <si>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</si>
  <si>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</si>
  <si>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</si>
  <si>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</si>
  <si>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</si>
  <si>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</si>
  <si>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</si>
  <si>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</si>
  <si>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</si>
  <si>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</si>
  <si>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</si>
  <si>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</si>
  <si>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</si>
  <si>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</si>
  <si>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</si>
  <si>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</si>
  <si>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</si>
  <si>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</si>
  <si>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</si>
  <si>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</si>
  <si>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</si>
  <si>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</si>
  <si>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</si>
  <si>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</si>
  <si>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</si>
  <si>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</si>
  <si>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</si>
  <si>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</si>
  <si>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</si>
  <si>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</si>
  <si>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</si>
  <si>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</si>
  <si>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</si>
  <si>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</si>
  <si>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</si>
  <si>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</si>
  <si>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</si>
  <si>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</si>
  <si>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</si>
  <si>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</si>
  <si>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</si>
  <si>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</si>
  <si>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</si>
  <si>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</si>
  <si>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</si>
  <si>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</si>
  <si>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</si>
  <si>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</si>
  <si>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</si>
  <si>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</si>
  <si>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</si>
  <si>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</si>
  <si>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</si>
  <si>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</si>
  <si>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</si>
  <si>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</si>
  <si>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</si>
  <si>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</si>
  <si>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</si>
  <si>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</si>
  <si>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</si>
  <si>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</si>
  <si>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</si>
  <si>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</si>
  <si>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</si>
  <si>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</si>
  <si>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</si>
  <si>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</si>
  <si>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</si>
  <si>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</si>
  <si>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</si>
  <si>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</si>
  <si>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</si>
  <si>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</si>
  <si>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</si>
  <si>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</si>
  <si>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</si>
  <si>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</si>
  <si>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</si>
  <si>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</si>
  <si>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</si>
  <si>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</si>
  <si>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</si>
  <si>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</si>
  <si>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</si>
  <si>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</si>
  <si>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</si>
  <si>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</si>
  <si>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</si>
  <si>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</si>
  <si>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</si>
  <si>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</si>
  <si>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</si>
  <si>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</si>
  <si>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</si>
  <si>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</si>
  <si>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</si>
  <si>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</si>
  <si>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</si>
  <si>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</si>
  <si>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</si>
  <si>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</si>
  <si>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</si>
  <si>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</si>
  <si>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</si>
  <si>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</si>
  <si>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</si>
  <si>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</si>
  <si>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</si>
  <si>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</si>
  <si>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</si>
  <si>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</si>
  <si>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</si>
  <si>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</si>
  <si>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</si>
  <si>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</si>
  <si>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</si>
  <si>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</si>
  <si>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</si>
  <si>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</si>
  <si>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</si>
  <si>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</si>
  <si>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</si>
  <si>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</si>
  <si>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</si>
  <si>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</si>
  <si>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</si>
  <si>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</si>
  <si>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</si>
  <si>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</si>
  <si>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</si>
  <si>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</si>
  <si>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</si>
  <si>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</si>
  <si>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</si>
  <si>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</si>
  <si>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</si>
  <si>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</si>
  <si>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</si>
  <si>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</si>
  <si>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</si>
  <si>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</si>
  <si>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</si>
  <si>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</si>
  <si>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</si>
  <si>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</si>
  <si>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</si>
  <si>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</si>
  <si>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</si>
  <si>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</si>
  <si>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</si>
  <si>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</si>
  <si>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</si>
  <si>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</si>
  <si>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</si>
  <si>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</si>
  <si>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</si>
  <si>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</si>
  <si>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</si>
  <si>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</si>
  <si>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</si>
  <si>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</si>
  <si>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</si>
  <si>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</si>
  <si>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</si>
  <si>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</si>
  <si>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</si>
  <si>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</si>
  <si>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</si>
  <si>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</si>
  <si>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</si>
  <si>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</si>
  <si>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</si>
  <si>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</si>
  <si>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</si>
  <si>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</si>
  <si>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</si>
  <si>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</si>
  <si>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</si>
  <si>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</si>
  <si>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</si>
  <si>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</si>
  <si>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</si>
  <si>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</si>
  <si>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</si>
  <si>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</si>
  <si>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</si>
  <si>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</si>
  <si>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</si>
  <si>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</si>
  <si>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</si>
  <si>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</si>
  <si>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</si>
  <si>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</si>
  <si>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</si>
  <si>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</si>
  <si>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</si>
  <si>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</si>
  <si>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</si>
  <si>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</si>
  <si>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</si>
  <si>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</si>
  <si>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</si>
  <si>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</si>
  <si>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</si>
  <si>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</si>
  <si>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</si>
  <si>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</si>
  <si>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</si>
  <si>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</si>
  <si>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</si>
  <si>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</si>
  <si>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</si>
  <si>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</si>
  <si>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</si>
  <si>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</si>
  <si>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</si>
  <si>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</si>
  <si>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</si>
  <si>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</si>
  <si>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</si>
  <si>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</si>
  <si>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</si>
  <si>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</si>
  <si>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</si>
  <si>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</si>
  <si>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</si>
  <si>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</si>
  <si>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</si>
  <si>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</si>
  <si>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</si>
  <si>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</si>
  <si>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</si>
  <si>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</si>
  <si>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</si>
  <si>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</si>
  <si>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</si>
  <si>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</si>
  <si>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</si>
  <si>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</si>
  <si>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</si>
  <si>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</si>
  <si>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</si>
  <si>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</si>
  <si>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</si>
  <si>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</si>
  <si>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</si>
  <si>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</si>
  <si>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</si>
  <si>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</si>
  <si>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</si>
  <si>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</si>
  <si>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</si>
  <si>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</si>
  <si>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</si>
  <si>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</si>
  <si>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</si>
  <si>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</si>
  <si>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</si>
  <si>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</si>
  <si>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</si>
  <si>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</si>
  <si>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</si>
  <si>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</si>
  <si>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</si>
  <si>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</si>
  <si>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</si>
  <si>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</si>
  <si>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</si>
  <si>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</si>
  <si>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</si>
  <si>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</si>
  <si>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</si>
  <si>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</si>
  <si>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</si>
  <si>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</si>
  <si>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</si>
  <si>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</si>
  <si>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</si>
  <si>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</si>
  <si>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</si>
  <si>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</si>
  <si>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</si>
  <si>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</si>
  <si>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</si>
  <si>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</si>
  <si>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</si>
  <si>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</si>
  <si>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</si>
  <si>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Final</t>
  </si>
  <si>
    <t>WPD South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</si>
</sst>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2" sqref="D22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771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44522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A_Charging Methodologies Pre-Release_01042023 (shared 15/11/2021)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758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770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773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772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49299918.108546756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23067824.613711819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93064880.701504499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58049577.21807123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42157608.691195436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0.41074973886567012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0.58925026113432988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0.41074973886567012</v>
      </c>
      <c r="K34" s="180">
        <f>H$31</f>
        <v>0.58925026113432988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20249928.489184503</v>
      </c>
      <c r="K40" s="130">
        <f>SUMPRODUCT($H21:$H25, K34:K38)</f>
        <v>29049989.619362254</v>
      </c>
      <c r="L40" s="130">
        <f>SUMPRODUCT($H21:$H25, L34:L38)</f>
        <v>23067824.613711819</v>
      </c>
      <c r="M40" s="130">
        <f>SUMPRODUCT($H21:$H25, M34:M38)</f>
        <v>93064880.701504499</v>
      </c>
      <c r="N40" s="130">
        <f>SUMPRODUCT($H21:$H25, N34:N38)</f>
        <v>100207185.90926667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265639809.33302975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7.623077482259967E-2</v>
      </c>
      <c r="K44" s="154">
        <f>IF($H42, K40 / $H41, 0)</f>
        <v>0.10935856975767738</v>
      </c>
      <c r="L44" s="154">
        <f>IF($H42, L40 / $H41, 0)</f>
        <v>8.6838733515246347E-2</v>
      </c>
      <c r="M44" s="154">
        <f>IF($H42, M40 / $H41, 0)</f>
        <v>0.35034237125516854</v>
      </c>
      <c r="N44" s="154">
        <f>IF($H42, N40 / $H41, 0)</f>
        <v>0.37722955064930802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0.76331070784346744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0.41074973886567012</v>
      </c>
      <c r="K52" s="212">
        <f>K34</f>
        <v>0.58925026113432988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0.76331070784346744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0.76331070784346744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20249928.489184503</v>
      </c>
      <c r="K58" s="130">
        <f>SUMPRODUCT($H21:$H25, K52:K56)</f>
        <v>29049989.619362254</v>
      </c>
      <c r="L58" s="130">
        <f>SUMPRODUCT($H21:$H25, L52:L56)</f>
        <v>23067824.613711819</v>
      </c>
      <c r="M58" s="130">
        <f>SUMPRODUCT($H21:$H25, M52:M56)</f>
        <v>93064880.701504499</v>
      </c>
      <c r="N58" s="130">
        <f>SUMPRODUCT($H21:$H25, N52:N56)</f>
        <v>76489218.007404268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241921841.43116733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8.3704424409922915E-2</v>
      </c>
      <c r="K62" s="154">
        <f>IF($H60, K58 / $H59, 0)</f>
        <v>0.12008006159141148</v>
      </c>
      <c r="L62" s="154">
        <f>IF($H60, L58 / $H59, 0)</f>
        <v>9.5352385205265469E-2</v>
      </c>
      <c r="M62" s="154">
        <f>IF($H60, M58 / $H59, 0)</f>
        <v>0.38468986574733777</v>
      </c>
      <c r="N62" s="154">
        <f>IF($H60, N58 / $H59, 0)</f>
        <v>0.31617326304606241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216578688.76116019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253200000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251473000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721251688.76116014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0.34866192193176876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0.6513380780682313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0.16729952157355102</v>
      </c>
      <c r="K33" s="166">
        <f>Expensed!H69</f>
        <v>0.25638013789485786</v>
      </c>
      <c r="L33" s="166">
        <f>Expensed!H70</f>
        <v>8.2164098383413667E-2</v>
      </c>
      <c r="M33" s="166">
        <f>Expensed!H71</f>
        <v>0.28441844917086168</v>
      </c>
      <c r="N33" s="166">
        <f>Expensed!H72</f>
        <v>0.20973779297731585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7.623077482259967E-2</v>
      </c>
      <c r="K35" s="166">
        <f>Capitalised!K44</f>
        <v>0.10935856975767738</v>
      </c>
      <c r="L35" s="166">
        <f>Capitalised!L44</f>
        <v>8.6838733515246347E-2</v>
      </c>
      <c r="M35" s="166">
        <f>Capitalised!M44</f>
        <v>0.35034237125516854</v>
      </c>
      <c r="N35" s="166">
        <f>Capitalised!N44</f>
        <v>0.37722955064930802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0.10798297909270389</v>
      </c>
      <c r="K37" s="135">
        <f>($H$27 * K33) + ($H$29 * K35)</f>
        <v>0.16061939226980923</v>
      </c>
      <c r="L37" s="135">
        <f>($H$27 * L33) + ($H$29 * L35)</f>
        <v>8.5208866245851805E-2</v>
      </c>
      <c r="M37" s="135">
        <f>($H$27 * M33) + ($H$29 * M35)</f>
        <v>0.32735720987997396</v>
      </c>
      <c r="N37" s="135">
        <f>($H$27 * N33) + ($H$29 * N35)</f>
        <v>0.31883155251166118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0.17224174910259421</v>
      </c>
      <c r="K43" s="166">
        <f>Expensed!H78</f>
        <v>0.26475649645853694</v>
      </c>
      <c r="L43" s="166">
        <f>Expensed!H79</f>
        <v>8.425884659312162E-2</v>
      </c>
      <c r="M43" s="166">
        <f>Expensed!H80</f>
        <v>0.29297742797937754</v>
      </c>
      <c r="N43" s="166">
        <f>Expensed!H81</f>
        <v>0.18576547986636971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8.3704424409922915E-2</v>
      </c>
      <c r="K45" s="166">
        <f>Capitalised!K62</f>
        <v>0.12008006159141148</v>
      </c>
      <c r="L45" s="166">
        <f>Capitalised!L62</f>
        <v>9.5352385205265469E-2</v>
      </c>
      <c r="M45" s="166">
        <f>Capitalised!M62</f>
        <v>0.38468986574733777</v>
      </c>
      <c r="N45" s="166">
        <f>Capitalised!N62</f>
        <v>0.31617326304606241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0.11457401819996674</v>
      </c>
      <c r="K47" s="135">
        <f>($H$27 * K43) + ($H$29 * K45)</f>
        <v>0.17052322543041981</v>
      </c>
      <c r="L47" s="135">
        <f>($H$27 * L43) + ($H$29 * L45)</f>
        <v>9.1484490711731106E-2</v>
      </c>
      <c r="M47" s="135">
        <f>($H$27 * M43) + ($H$29 * M45)</f>
        <v>0.35271323093011303</v>
      </c>
      <c r="N47" s="135">
        <f>($H$27 * N43) + ($H$29 * N45)</f>
        <v>0.27070503472776941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174333196.00000003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2502889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4200000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6702889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167630307.00000003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18101219.936084539</v>
      </c>
      <c r="K69" s="158">
        <f>$H66 * K37</f>
        <v>26924678.036341552</v>
      </c>
      <c r="L69" s="158">
        <f>$H66 * L37</f>
        <v>14283588.407914078</v>
      </c>
      <c r="M69" s="158">
        <f>$H66 * M37</f>
        <v>54874989.590843476</v>
      </c>
      <c r="N69" s="158">
        <f>$H66 * N37</f>
        <v>53445831.028816395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19206077.845084015</v>
      </c>
      <c r="K70" s="147">
        <f>$H66 * K47</f>
        <v>28584860.629531484</v>
      </c>
      <c r="L70" s="147">
        <f>$H66 * L47</f>
        <v>15335573.263746137</v>
      </c>
      <c r="M70" s="147">
        <f>$H66 * M47</f>
        <v>59125427.183776751</v>
      </c>
      <c r="N70" s="147">
        <f>$H66 * N47</f>
        <v>45378368.077861659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4350000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727752.91884494689</v>
      </c>
      <c r="K77" s="158">
        <f>$H74 * K33</f>
        <v>1115253.5998426317</v>
      </c>
      <c r="L77" s="158">
        <f>$H74 * L33</f>
        <v>357413.82796784944</v>
      </c>
      <c r="M77" s="158">
        <f>$H74 * M33</f>
        <v>1237220.2538932483</v>
      </c>
      <c r="N77" s="158">
        <f>$H74 * N33</f>
        <v>912359.3994513239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749251.60859628476</v>
      </c>
      <c r="K78" s="147">
        <f>$H74 * K43</f>
        <v>1151690.7595946356</v>
      </c>
      <c r="L78" s="147">
        <f>$H74 * L43</f>
        <v>366525.98268007906</v>
      </c>
      <c r="M78" s="147">
        <f>$H74 * M43</f>
        <v>1274451.8117102922</v>
      </c>
      <c r="N78" s="147">
        <f>$H74 * N43</f>
        <v>808079.83741870825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18828972.854929484</v>
      </c>
      <c r="K83" s="145">
        <f t="shared" si="0"/>
        <v>28039931.636184182</v>
      </c>
      <c r="L83" s="145">
        <f t="shared" si="0"/>
        <v>14641002.235881926</v>
      </c>
      <c r="M83" s="145">
        <f t="shared" si="0"/>
        <v>56112209.844736725</v>
      </c>
      <c r="N83" s="145">
        <f t="shared" si="0"/>
        <v>54358190.428267717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19955329.453680299</v>
      </c>
      <c r="K84" s="147">
        <f t="shared" si="0"/>
        <v>29736551.389126118</v>
      </c>
      <c r="L84" s="147">
        <f t="shared" si="0"/>
        <v>15702099.246426215</v>
      </c>
      <c r="M84" s="147">
        <f t="shared" si="0"/>
        <v>60399878.995487042</v>
      </c>
      <c r="N84" s="147">
        <f t="shared" si="0"/>
        <v>46186447.915280364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2954.8379382999997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2482.1083529999996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7216.2041944999992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9195.9678555749997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675.23700000000008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0.94869646031973665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0.96579764021315773</v>
      </c>
      <c r="N115" s="190">
        <f>IF($H$106, ($H$102 + $H110 * $H$104) / ($H$102 + $H$104), N$116)</f>
        <v>0.96579764021315773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7216.2041944999992</v>
      </c>
      <c r="K118" s="130">
        <f>SUMPRODUCT($H93:$H95, K114:K116)</f>
        <v>7216.2041944999992</v>
      </c>
      <c r="L118" s="130">
        <f>SUMPRODUCT($H93:$H95, L114:L116)</f>
        <v>7216.2041944999992</v>
      </c>
      <c r="M118" s="130">
        <f>SUMPRODUCT($H93:$H95, M114:M116)</f>
        <v>9613.418584580766</v>
      </c>
      <c r="N118" s="130">
        <f>SUMPRODUCT($H93:$H95, N114:N116)</f>
        <v>12416.662877464445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2609.2627574591684</v>
      </c>
      <c r="K129" s="145">
        <f t="shared" si="1"/>
        <v>3885.6898835478464</v>
      </c>
      <c r="L129" s="145">
        <f t="shared" si="1"/>
        <v>2028.9063115814977</v>
      </c>
      <c r="M129" s="145">
        <f t="shared" si="1"/>
        <v>5836.8632709634312</v>
      </c>
      <c r="N129" s="145">
        <f t="shared" si="1"/>
        <v>4377.8421758494242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2765.3498869793243</v>
      </c>
      <c r="K130" s="147">
        <f t="shared" si="1"/>
        <v>4120.8023758239178</v>
      </c>
      <c r="L130" s="147">
        <f t="shared" si="1"/>
        <v>2175.9499625016074</v>
      </c>
      <c r="M130" s="147">
        <f t="shared" si="1"/>
        <v>6282.8720568106874</v>
      </c>
      <c r="N130" s="147">
        <f t="shared" si="1"/>
        <v>3719.7150612107066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18738.564399401366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19064.689343326241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539.83015131749869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0.13534647558926904</v>
      </c>
      <c r="K145" s="180">
        <f t="shared" si="2"/>
        <v>0.20155671538546005</v>
      </c>
      <c r="L145" s="180">
        <f t="shared" si="2"/>
        <v>0.10524249341633286</v>
      </c>
      <c r="M145" s="180">
        <f t="shared" si="2"/>
        <v>0.30276708237334954</v>
      </c>
      <c r="N145" s="180">
        <f t="shared" si="2"/>
        <v>0.2270854123423976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0.1410567541701219</v>
      </c>
      <c r="K146" s="192">
        <f t="shared" si="2"/>
        <v>0.21019655069586302</v>
      </c>
      <c r="L146" s="192">
        <f t="shared" si="2"/>
        <v>0.11099226191675397</v>
      </c>
      <c r="M146" s="192">
        <f t="shared" si="2"/>
        <v>0.32048079824283709</v>
      </c>
      <c r="N146" s="193">
        <f t="shared" si="2"/>
        <v>0.18973762974537534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2.800182089319098E-2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2.7536005229048775E-2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2.800182089319098E-2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0.16339302049234417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0.20928960411408049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0.19316170247257078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0.43415567292100449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0.33690319097472909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0.10524249341633286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0.30276708237334954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3.7104171432373795E-2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4.7526616049223119E-2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4.3864204854743259E-2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9.8590420006057403E-2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9.8590420006057403E-2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4.3864204854743259E-2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4.7526616049223119E-2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3.7104171432373795E-2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0.30276708237334954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0.10524249341633286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0.33690319097472909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2655000.0000000005</v>
      </c>
      <c r="K21" s="156">
        <f>Expenditure!K133</f>
        <v>8522063.3824810516</v>
      </c>
      <c r="L21" s="156">
        <f>Expenditure!L133</f>
        <v>661901.47443158436</v>
      </c>
      <c r="M21" s="156">
        <f>Expenditure!M133</f>
        <v>666190.14744315902</v>
      </c>
      <c r="N21" s="156">
        <f>Expenditure!N133</f>
        <v>2366190.147443159</v>
      </c>
      <c r="O21" s="156">
        <f>Expenditure!O133</f>
        <v>616899.89689543017</v>
      </c>
      <c r="P21" s="156">
        <f>Expenditure!P133</f>
        <v>132380.29488631687</v>
      </c>
      <c r="Q21" s="156">
        <f>Expenditure!Q133</f>
        <v>772218.38683684845</v>
      </c>
      <c r="R21" s="156">
        <f>Expenditure!R133</f>
        <v>639838.09195053158</v>
      </c>
      <c r="S21" s="156">
        <f>Expenditure!S133</f>
        <v>1588563.5386358025</v>
      </c>
      <c r="T21" s="156">
        <f>Expenditure!T133</f>
        <v>419204.26714000345</v>
      </c>
      <c r="U21" s="156">
        <f>Expenditure!U133</f>
        <v>220633.82481052811</v>
      </c>
      <c r="V21" s="156">
        <f>Expenditure!V133</f>
        <v>154443.67736736967</v>
      </c>
      <c r="W21" s="156">
        <f>Expenditure!W133</f>
        <v>198570.44232947531</v>
      </c>
      <c r="X21" s="156">
        <f>Expenditure!X133</f>
        <v>595711.32698842592</v>
      </c>
      <c r="Y21" s="156">
        <f>Expenditure!Y133</f>
        <v>0</v>
      </c>
      <c r="Z21" s="156">
        <f>Expenditure!Z133</f>
        <v>0</v>
      </c>
      <c r="AA21" s="156">
        <f>Expenditure!AA133</f>
        <v>198570.44232947531</v>
      </c>
      <c r="AB21" s="156">
        <f>Expenditure!AB133</f>
        <v>242697.20729158094</v>
      </c>
      <c r="AC21" s="156">
        <f>Expenditure!AC133</f>
        <v>1279676.1839010632</v>
      </c>
      <c r="AD21" s="156">
        <f>Expenditure!AD133</f>
        <v>397140.88465895061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1020000</v>
      </c>
      <c r="K22" s="201">
        <f>Expenditure!K139</f>
        <v>14329359.373590184</v>
      </c>
      <c r="L22" s="201">
        <f>Expenditure!L139</f>
        <v>880781.20770562184</v>
      </c>
      <c r="M22" s="201">
        <f>Expenditure!M139</f>
        <v>2388078.1207705629</v>
      </c>
      <c r="N22" s="201">
        <f>Expenditure!N139</f>
        <v>688078.12077056221</v>
      </c>
      <c r="O22" s="201">
        <f>Expenditure!O139</f>
        <v>2345933.8722710628</v>
      </c>
      <c r="P22" s="201">
        <f>Expenditure!P139</f>
        <v>176156.24154112436</v>
      </c>
      <c r="Q22" s="201">
        <f>Expenditure!Q139</f>
        <v>1027578.0756565587</v>
      </c>
      <c r="R22" s="201">
        <f>Expenditure!R139</f>
        <v>851421.83411543444</v>
      </c>
      <c r="S22" s="201">
        <f>Expenditure!S139</f>
        <v>2113874.8984934925</v>
      </c>
      <c r="T22" s="201">
        <f>Expenditure!T139</f>
        <v>557828.09821356041</v>
      </c>
      <c r="U22" s="201">
        <f>Expenditure!U139</f>
        <v>293593.73590187391</v>
      </c>
      <c r="V22" s="201">
        <f>Expenditure!V139</f>
        <v>205515.61513131176</v>
      </c>
      <c r="W22" s="201">
        <f>Expenditure!W139</f>
        <v>264234.36231168656</v>
      </c>
      <c r="X22" s="201">
        <f>Expenditure!X139</f>
        <v>792703.08693505963</v>
      </c>
      <c r="Y22" s="201">
        <f>Expenditure!Y139</f>
        <v>0</v>
      </c>
      <c r="Z22" s="201">
        <f>Expenditure!Z139</f>
        <v>0</v>
      </c>
      <c r="AA22" s="201">
        <f>Expenditure!AA139</f>
        <v>264234.36231168656</v>
      </c>
      <c r="AB22" s="201">
        <f>Expenditure!AB139</f>
        <v>322953.10949206131</v>
      </c>
      <c r="AC22" s="201">
        <f>Expenditure!AC139</f>
        <v>1702843.6682308689</v>
      </c>
      <c r="AD22" s="201">
        <f>Expenditure!AD139</f>
        <v>528468.72462337313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1946555.9995954596</v>
      </c>
      <c r="L23" s="152">
        <f>Expenditure!L136</f>
        <v>508591.17999633553</v>
      </c>
      <c r="M23" s="152">
        <f>Expenditure!M136</f>
        <v>1869138.8305544453</v>
      </c>
      <c r="N23" s="152">
        <f>Expenditure!N136</f>
        <v>310613.36265032098</v>
      </c>
      <c r="O23" s="152">
        <f>Expenditure!O136</f>
        <v>422602.97631296236</v>
      </c>
      <c r="P23" s="152">
        <f>Expenditure!P136</f>
        <v>101718.2359992671</v>
      </c>
      <c r="Q23" s="152">
        <f>Expenditure!Q136</f>
        <v>593356.37666239147</v>
      </c>
      <c r="R23" s="152">
        <f>Expenditure!R136</f>
        <v>491638.14066312433</v>
      </c>
      <c r="S23" s="152">
        <f>Expenditure!S136</f>
        <v>1220618.8319912052</v>
      </c>
      <c r="T23" s="152">
        <f>Expenditure!T136</f>
        <v>322107.74733101251</v>
      </c>
      <c r="U23" s="152">
        <f>Expenditure!U136</f>
        <v>169530.39333211185</v>
      </c>
      <c r="V23" s="152">
        <f>Expenditure!V136</f>
        <v>118671.27533247828</v>
      </c>
      <c r="W23" s="152">
        <f>Expenditure!W136</f>
        <v>152577.35399890065</v>
      </c>
      <c r="X23" s="152">
        <f>Expenditure!X136</f>
        <v>457732.06199670199</v>
      </c>
      <c r="Y23" s="152">
        <f>Expenditure!Y136</f>
        <v>0</v>
      </c>
      <c r="Z23" s="152">
        <f>Expenditure!Z136</f>
        <v>0</v>
      </c>
      <c r="AA23" s="152">
        <f>Expenditure!AA136</f>
        <v>152577.35399890065</v>
      </c>
      <c r="AB23" s="152">
        <f>Expenditure!AB136</f>
        <v>186483.43266532302</v>
      </c>
      <c r="AC23" s="152">
        <f>Expenditure!AC136</f>
        <v>983276.28132624866</v>
      </c>
      <c r="AD23" s="152">
        <f>Expenditure!AD136</f>
        <v>305154.70799780131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500000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609999.99999999942</v>
      </c>
      <c r="K24" s="162">
        <f>Expenditure!K137</f>
        <v>3299129.9815872763</v>
      </c>
      <c r="L24" s="162">
        <f>Expenditure!L137</f>
        <v>861988.2554858278</v>
      </c>
      <c r="M24" s="162">
        <f>Expenditure!M137</f>
        <v>3167919.1129937707</v>
      </c>
      <c r="N24" s="162">
        <f>Expenditure!N137</f>
        <v>526444.5808978955</v>
      </c>
      <c r="O24" s="162">
        <f>Expenditure!O137</f>
        <v>716250.72679741262</v>
      </c>
      <c r="P24" s="162">
        <f>Expenditure!P137</f>
        <v>172397.65109716557</v>
      </c>
      <c r="Q24" s="162">
        <f>Expenditure!Q137</f>
        <v>1005652.9647334658</v>
      </c>
      <c r="R24" s="162">
        <f>Expenditure!R137</f>
        <v>833255.31363630015</v>
      </c>
      <c r="S24" s="162">
        <f>Expenditure!S137</f>
        <v>2068771.8131659867</v>
      </c>
      <c r="T24" s="162">
        <f>Expenditure!T137</f>
        <v>545925.89514102426</v>
      </c>
      <c r="U24" s="162">
        <f>Expenditure!U137</f>
        <v>287329.41849527595</v>
      </c>
      <c r="V24" s="162">
        <f>Expenditure!V137</f>
        <v>201130.59294669316</v>
      </c>
      <c r="W24" s="162">
        <f>Expenditure!W137</f>
        <v>258596.47664574833</v>
      </c>
      <c r="X24" s="162">
        <f>Expenditure!X137</f>
        <v>775789.42993724498</v>
      </c>
      <c r="Y24" s="162">
        <f>Expenditure!Y137</f>
        <v>0</v>
      </c>
      <c r="Z24" s="162">
        <f>Expenditure!Z137</f>
        <v>0</v>
      </c>
      <c r="AA24" s="162">
        <f>Expenditure!AA137</f>
        <v>258596.47664574833</v>
      </c>
      <c r="AB24" s="162">
        <f>Expenditure!AB137</f>
        <v>316062.36034480354</v>
      </c>
      <c r="AC24" s="162">
        <f>Expenditure!AC137</f>
        <v>1666510.6272726003</v>
      </c>
      <c r="AD24" s="162">
        <f>Expenditure!AD137</f>
        <v>517192.95329149667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2655000.0000000005</v>
      </c>
      <c r="K27" s="145">
        <f t="shared" si="0"/>
        <v>8522063.3824810516</v>
      </c>
      <c r="L27" s="145">
        <f t="shared" si="0"/>
        <v>661901.47443158436</v>
      </c>
      <c r="M27" s="145">
        <f t="shared" si="0"/>
        <v>666190.14744315902</v>
      </c>
      <c r="N27" s="145">
        <f t="shared" si="0"/>
        <v>2366190.147443159</v>
      </c>
      <c r="O27" s="145">
        <f t="shared" si="0"/>
        <v>616899.89689543017</v>
      </c>
      <c r="P27" s="145">
        <f t="shared" si="0"/>
        <v>132380.29488631687</v>
      </c>
      <c r="Q27" s="145">
        <f t="shared" si="0"/>
        <v>772218.38683684845</v>
      </c>
      <c r="R27" s="145">
        <f t="shared" si="0"/>
        <v>639838.09195053158</v>
      </c>
      <c r="S27" s="145">
        <f t="shared" si="0"/>
        <v>1588563.5386358025</v>
      </c>
      <c r="T27" s="145">
        <f t="shared" si="0"/>
        <v>419204.26714000345</v>
      </c>
      <c r="U27" s="145">
        <f t="shared" si="0"/>
        <v>220633.82481052811</v>
      </c>
      <c r="V27" s="145">
        <f t="shared" si="0"/>
        <v>154443.67736736967</v>
      </c>
      <c r="W27" s="145">
        <f t="shared" si="0"/>
        <v>198570.44232947531</v>
      </c>
      <c r="X27" s="145">
        <f t="shared" si="0"/>
        <v>595711.32698842592</v>
      </c>
      <c r="Y27" s="145">
        <f t="shared" si="0"/>
        <v>0</v>
      </c>
      <c r="Z27" s="145">
        <f t="shared" si="0"/>
        <v>0</v>
      </c>
      <c r="AA27" s="145">
        <f t="shared" si="0"/>
        <v>198570.44232947531</v>
      </c>
      <c r="AB27" s="145">
        <f t="shared" si="0"/>
        <v>242697.20729158094</v>
      </c>
      <c r="AC27" s="145">
        <f t="shared" si="0"/>
        <v>1279676.1839010632</v>
      </c>
      <c r="AD27" s="145">
        <f t="shared" si="0"/>
        <v>397140.88465895061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1020000</v>
      </c>
      <c r="K28" s="130">
        <f t="shared" si="2"/>
        <v>14329359.373590184</v>
      </c>
      <c r="L28" s="130">
        <f t="shared" si="2"/>
        <v>880781.20770562184</v>
      </c>
      <c r="M28" s="130">
        <f t="shared" si="2"/>
        <v>2388078.1207705629</v>
      </c>
      <c r="N28" s="130">
        <f t="shared" si="2"/>
        <v>688078.12077056221</v>
      </c>
      <c r="O28" s="130">
        <f t="shared" si="2"/>
        <v>2345933.8722710628</v>
      </c>
      <c r="P28" s="130">
        <f t="shared" si="2"/>
        <v>176156.24154112436</v>
      </c>
      <c r="Q28" s="130">
        <f t="shared" si="2"/>
        <v>1027578.0756565587</v>
      </c>
      <c r="R28" s="130">
        <f t="shared" si="2"/>
        <v>851421.83411543444</v>
      </c>
      <c r="S28" s="130">
        <f t="shared" si="2"/>
        <v>2113874.8984934925</v>
      </c>
      <c r="T28" s="130">
        <f t="shared" si="2"/>
        <v>557828.09821356041</v>
      </c>
      <c r="U28" s="130">
        <f t="shared" si="2"/>
        <v>293593.73590187391</v>
      </c>
      <c r="V28" s="130">
        <f t="shared" si="2"/>
        <v>205515.61513131176</v>
      </c>
      <c r="W28" s="130">
        <f t="shared" si="2"/>
        <v>264234.36231168656</v>
      </c>
      <c r="X28" s="130">
        <f t="shared" si="2"/>
        <v>792703.08693505963</v>
      </c>
      <c r="Y28" s="130">
        <f t="shared" si="2"/>
        <v>0</v>
      </c>
      <c r="Z28" s="130">
        <f t="shared" si="2"/>
        <v>0</v>
      </c>
      <c r="AA28" s="130">
        <f t="shared" si="2"/>
        <v>264234.36231168656</v>
      </c>
      <c r="AB28" s="130">
        <f t="shared" si="2"/>
        <v>322953.10949206131</v>
      </c>
      <c r="AC28" s="130">
        <f t="shared" si="2"/>
        <v>1702843.6682308689</v>
      </c>
      <c r="AD28" s="130">
        <f t="shared" si="2"/>
        <v>528468.72462337313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1946555.9995954596</v>
      </c>
      <c r="L29" s="130">
        <f t="shared" si="4"/>
        <v>508591.17999633553</v>
      </c>
      <c r="M29" s="130">
        <f t="shared" si="4"/>
        <v>1869138.8305544453</v>
      </c>
      <c r="N29" s="130">
        <f t="shared" si="4"/>
        <v>310613.36265032098</v>
      </c>
      <c r="O29" s="130">
        <f t="shared" si="4"/>
        <v>422602.97631296236</v>
      </c>
      <c r="P29" s="130">
        <f t="shared" si="4"/>
        <v>101718.2359992671</v>
      </c>
      <c r="Q29" s="130">
        <f t="shared" si="4"/>
        <v>593356.37666239147</v>
      </c>
      <c r="R29" s="130">
        <f t="shared" si="4"/>
        <v>491638.14066312433</v>
      </c>
      <c r="S29" s="130">
        <f t="shared" si="4"/>
        <v>1220618.8319912052</v>
      </c>
      <c r="T29" s="130">
        <f t="shared" si="4"/>
        <v>322107.74733101251</v>
      </c>
      <c r="U29" s="130">
        <f t="shared" si="4"/>
        <v>169530.39333211185</v>
      </c>
      <c r="V29" s="130">
        <f t="shared" si="4"/>
        <v>118671.27533247828</v>
      </c>
      <c r="W29" s="130">
        <f t="shared" si="4"/>
        <v>152577.35399890065</v>
      </c>
      <c r="X29" s="130">
        <f t="shared" si="4"/>
        <v>457732.06199670199</v>
      </c>
      <c r="Y29" s="130">
        <f t="shared" si="4"/>
        <v>0</v>
      </c>
      <c r="Z29" s="130">
        <f t="shared" si="4"/>
        <v>0</v>
      </c>
      <c r="AA29" s="130">
        <f t="shared" si="4"/>
        <v>152577.35399890065</v>
      </c>
      <c r="AB29" s="130">
        <f t="shared" si="4"/>
        <v>186483.43266532302</v>
      </c>
      <c r="AC29" s="130">
        <f t="shared" si="4"/>
        <v>983276.28132624866</v>
      </c>
      <c r="AD29" s="130">
        <f t="shared" si="4"/>
        <v>305154.70799780131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500000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609999.99999999942</v>
      </c>
      <c r="K30" s="147">
        <f t="shared" si="6"/>
        <v>3299129.9815872763</v>
      </c>
      <c r="L30" s="147">
        <f t="shared" si="6"/>
        <v>861988.2554858278</v>
      </c>
      <c r="M30" s="147">
        <f t="shared" si="6"/>
        <v>3167919.1129937707</v>
      </c>
      <c r="N30" s="147">
        <f t="shared" si="6"/>
        <v>526444.5808978955</v>
      </c>
      <c r="O30" s="147">
        <f t="shared" si="6"/>
        <v>716250.72679741262</v>
      </c>
      <c r="P30" s="147">
        <f t="shared" si="6"/>
        <v>172397.65109716557</v>
      </c>
      <c r="Q30" s="147">
        <f t="shared" si="6"/>
        <v>1005652.9647334658</v>
      </c>
      <c r="R30" s="147">
        <f t="shared" si="6"/>
        <v>833255.31363630015</v>
      </c>
      <c r="S30" s="147">
        <f t="shared" si="6"/>
        <v>2068771.8131659867</v>
      </c>
      <c r="T30" s="147">
        <f t="shared" si="6"/>
        <v>545925.89514102426</v>
      </c>
      <c r="U30" s="147">
        <f t="shared" si="6"/>
        <v>287329.41849527595</v>
      </c>
      <c r="V30" s="147">
        <f t="shared" si="6"/>
        <v>201130.59294669316</v>
      </c>
      <c r="W30" s="147">
        <f t="shared" si="6"/>
        <v>258596.47664574833</v>
      </c>
      <c r="X30" s="147">
        <f t="shared" si="6"/>
        <v>775789.42993724498</v>
      </c>
      <c r="Y30" s="147">
        <f t="shared" si="6"/>
        <v>0</v>
      </c>
      <c r="Z30" s="147">
        <f t="shared" si="6"/>
        <v>0</v>
      </c>
      <c r="AA30" s="147">
        <f t="shared" si="6"/>
        <v>258596.47664574833</v>
      </c>
      <c r="AB30" s="147">
        <f t="shared" si="6"/>
        <v>316062.36034480354</v>
      </c>
      <c r="AC30" s="147">
        <f t="shared" si="6"/>
        <v>1666510.6272726003</v>
      </c>
      <c r="AD30" s="147">
        <f t="shared" si="6"/>
        <v>517192.95329149667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22327893.617820755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30753636.508066088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10812944.542404991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18088944.631115738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15488245.048694383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21652230.695107996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5057502.349109523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9181732.6577621829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0.69367246699583951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0.70405432181748762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0.49267488783803715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9.8590420006057403E-2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4.3864204854743259E-2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4.7526616049223119E-2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3.7104171432373795E-2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0.30276708237334954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0.10524249341633286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0.33690319097472909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0.97199817910680908</v>
      </c>
      <c r="K46" s="177">
        <f>SUMPRODUCT($H19:$H25, K38:K44)</f>
        <v>0.63509498813207999</v>
      </c>
      <c r="L46" s="177">
        <f>SUMPRODUCT($H19:$H25, L38:L44)</f>
        <v>0.52985249471574714</v>
      </c>
      <c r="M46" s="177">
        <f>SUMPRODUCT($H19:$H25, M38:M44)</f>
        <v>0.22708541234239757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0.97199817910680908</v>
      </c>
      <c r="K56" s="180">
        <f>SUMPRODUCT($H19:$H$25, K38:K$44)</f>
        <v>0.63509498813207999</v>
      </c>
      <c r="L56" s="180">
        <f>SUMPRODUCT($H19:$H$25, L38:L$44)</f>
        <v>0.52985249471574714</v>
      </c>
      <c r="M56" s="180">
        <f>SUMPRODUCT($H19:$H$25, M38:M$44)</f>
        <v>0.22708541234239757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0.87340775910075164</v>
      </c>
      <c r="K57" s="177">
        <f>SUMPRODUCT($H20:$H$25, K39:K$44)</f>
        <v>0.53650456812602254</v>
      </c>
      <c r="L57" s="177">
        <f>SUMPRODUCT($H20:$H$25, L39:L$44)</f>
        <v>0.43126207470968969</v>
      </c>
      <c r="M57" s="177">
        <f>SUMPRODUCT($H20:$H$25, M39:M$44)</f>
        <v>0.12849499233634018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0.82954355424600834</v>
      </c>
      <c r="K58" s="177">
        <f>SUMPRODUCT($H21:$H$25, K40:K$44)</f>
        <v>0.4926403632712793</v>
      </c>
      <c r="L58" s="177">
        <f>SUMPRODUCT($H21:$H$25, L40:L$44)</f>
        <v>0.38739786985494645</v>
      </c>
      <c r="M58" s="177">
        <f>SUMPRODUCT($H21:$H$25, M40:M$44)</f>
        <v>8.4630787481596914E-2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0.78201693819678531</v>
      </c>
      <c r="K59" s="177">
        <f>SUMPRODUCT($H22:$H$25, K41:K$44)</f>
        <v>0.44511374722205621</v>
      </c>
      <c r="L59" s="177">
        <f>SUMPRODUCT($H22:$H$25, L41:L$44)</f>
        <v>0.33987125380572336</v>
      </c>
      <c r="M59" s="177">
        <f>SUMPRODUCT($H22:$H$25, M41:M$44)</f>
        <v>3.7104171432373795E-2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0.74491276676441154</v>
      </c>
      <c r="K60" s="193">
        <f>SUMPRODUCT($H23:$H$25, K42:K$44)</f>
        <v>0.40800957578968239</v>
      </c>
      <c r="L60" s="193">
        <f>SUMPRODUCT($H23:$H$25, L42:L$44)</f>
        <v>0.30276708237334954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0.69367246699583951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3.0200960138299593E-2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1.4558711046394458E-2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2.800182089319098E-2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0.97199817910680908</v>
      </c>
      <c r="K94" s="180">
        <f t="shared" si="0"/>
        <v>0.95777114214385572</v>
      </c>
      <c r="L94" s="180">
        <f t="shared" si="0"/>
        <v>0.94980442006149035</v>
      </c>
      <c r="M94" s="180">
        <f t="shared" si="0"/>
        <v>0.890226490216664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0.90360871923905117</v>
      </c>
      <c r="K95" s="177">
        <f t="shared" si="0"/>
        <v>0.85463467860350473</v>
      </c>
      <c r="L95" s="177">
        <f t="shared" si="0"/>
        <v>0.82721065686167394</v>
      </c>
      <c r="M95" s="177">
        <f t="shared" si="0"/>
        <v>0.62212424534815669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0.82954355424600834</v>
      </c>
      <c r="K96" s="177">
        <f t="shared" si="0"/>
        <v>0.74293882366202801</v>
      </c>
      <c r="L96" s="177">
        <f t="shared" si="0"/>
        <v>0.69444272279595753</v>
      </c>
      <c r="M96" s="177">
        <f t="shared" si="0"/>
        <v>0.33177194486811196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0.79657564924317981</v>
      </c>
      <c r="K97" s="177">
        <f t="shared" si="0"/>
        <v>0.69322073641728577</v>
      </c>
      <c r="L97" s="177">
        <f t="shared" si="0"/>
        <v>0.63534502635375689</v>
      </c>
      <c r="M97" s="177">
        <f t="shared" si="0"/>
        <v>0.20253025533055369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0.74491276676441154</v>
      </c>
      <c r="K98" s="193">
        <f t="shared" si="0"/>
        <v>0.61530921312898812</v>
      </c>
      <c r="L98" s="193">
        <f t="shared" si="0"/>
        <v>0.54273503655315003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0.97199817910680908</v>
      </c>
      <c r="K105" s="153">
        <f t="shared" si="1"/>
        <v>0.95777114214385572</v>
      </c>
      <c r="L105" s="153">
        <f t="shared" si="1"/>
        <v>0.94980442006149035</v>
      </c>
      <c r="M105" s="153">
        <f t="shared" si="1"/>
        <v>0.890226490216664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0.90360871923905117</v>
      </c>
      <c r="K106" s="154">
        <f t="shared" si="1"/>
        <v>0.85463467860350473</v>
      </c>
      <c r="L106" s="154">
        <f t="shared" si="1"/>
        <v>0.82721065686167394</v>
      </c>
      <c r="M106" s="154">
        <f t="shared" si="1"/>
        <v>0.62212424534815669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0.82954355424600834</v>
      </c>
      <c r="K107" s="154">
        <f t="shared" si="1"/>
        <v>0.74293882366202801</v>
      </c>
      <c r="L107" s="154">
        <f t="shared" si="1"/>
        <v>0.69444272279595753</v>
      </c>
      <c r="M107" s="154">
        <f t="shared" si="1"/>
        <v>0.33177194486811196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0.79657564924317981</v>
      </c>
      <c r="K108" s="154">
        <f t="shared" si="1"/>
        <v>0.69322073641728577</v>
      </c>
      <c r="L108" s="154">
        <f t="shared" si="1"/>
        <v>0.63534502635375689</v>
      </c>
      <c r="M108" s="154">
        <f t="shared" si="1"/>
        <v>0.20253025533055369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0.74491276676441154</v>
      </c>
      <c r="K109" s="192">
        <f t="shared" si="1"/>
        <v>0.61530921312898812</v>
      </c>
      <c r="L109" s="192">
        <f t="shared" si="1"/>
        <v>0.54273503655315003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0.1410567541701219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0.21019655069586302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0.11099226191675397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0.32048079824283709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0.88008786894454061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0.18518692901060249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0.70405432181748762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0.49267488783803715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0.33207561278940878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0.58414695450307663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0.35899011337388259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0.22668597447171154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 activeCell="H22" sqref="H22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0.33207561278940878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0.58414695450307663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0.35899011337388259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0.22668597447171154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0.97199817910680908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0.95777114214385572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0.94980442006149035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0.890226490216664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0.90360871923905117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0.85463467860350473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0.82721065686167394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0.62212424534815669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0.82954355424600834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0.74293882366202801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0.69444272279595753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0.33177194486811196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0.79657564924317981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0.69322073641728577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0.63534502635375689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0.20253025533055369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0.74491276676441154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0.61530921312898812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0.54273503655315003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South Wales - Final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44522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A_Charging Methodologies Pre-Release_01042023 (shared 15/11/2021)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766</v>
      </c>
      <c r="J25" s="222" t="s">
        <v>728</v>
      </c>
      <c r="K25" s="222" t="s">
        <v>565</v>
      </c>
      <c r="L25" s="222" t="s">
        <v>767</v>
      </c>
      <c r="M25" s="42"/>
    </row>
    <row r="26" spans="1:13" ht="60" x14ac:dyDescent="0.25">
      <c r="A26" s="75"/>
      <c r="B26" s="75"/>
      <c r="C26" s="75"/>
      <c r="D26" s="75"/>
      <c r="E26" s="75"/>
      <c r="F26" s="18">
        <v>44522</v>
      </c>
      <c r="G26" s="18" t="s">
        <v>752</v>
      </c>
      <c r="H26" s="22">
        <v>4</v>
      </c>
      <c r="I26" s="18" t="s">
        <v>768</v>
      </c>
      <c r="J26" s="222" t="s">
        <v>728</v>
      </c>
      <c r="K26" s="222" t="s">
        <v>565</v>
      </c>
      <c r="L26" s="222" t="s">
        <v>769</v>
      </c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South Wales - Final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South Wales - Final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72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15" activePane="bottomRight" state="frozenSplit"/>
      <selection pane="topRight"/>
      <selection pane="bottomLeft"/>
      <selection pane="bottomRight" activeCell="H49" sqref="H4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0.18518692901060249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0.88008786894454061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438932362.09970236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37738305.506556772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138315753.00744829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124240206.47929418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44792508.785960749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243110613.28177074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3192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317000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97546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4772.09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6194.5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778846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4081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3785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3645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31376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2653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12207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162533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5461.7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5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913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3015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148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2330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7526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5702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31541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8203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1186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41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329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28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15324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190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4318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251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386.84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0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8.1240000000000006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6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2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1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1.3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311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274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16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1074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53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233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247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244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30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91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1089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835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2354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4708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35.4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58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222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727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140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1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1246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143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19990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320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1920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75910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710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8060.0000000000009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8470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10530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20820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2050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84360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535690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8310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24520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7060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10150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12280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1780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12820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26880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33670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41550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52490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2610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45360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3610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74530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173040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152890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173420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444450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444450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444450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1134520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66580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51400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33170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88110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262730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457920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52850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53510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3640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98620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3800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1323440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146880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1139950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32299999.999999996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3000000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8300000.0000000009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5500000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4099999.9999999995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3500000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2900000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7200000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900000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2700000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6800000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2100000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900000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1800000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4300000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13400000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1800000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8900000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-100000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-2.7755575615628914E-11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25300000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15100000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4200000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500000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-2900000.0000000056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5199999.9999999991</v>
      </c>
      <c r="K286" s="37">
        <v>4200000</v>
      </c>
      <c r="L286" s="37">
        <v>14299999.999999998</v>
      </c>
      <c r="M286" s="37">
        <v>8500000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4899999.9999999991</v>
      </c>
      <c r="K288" s="37">
        <v>200000</v>
      </c>
      <c r="L288" s="37">
        <v>2300000</v>
      </c>
      <c r="M288" s="37">
        <v>600000.00000000012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700000.00000000012</v>
      </c>
      <c r="K289" s="37">
        <v>1600000</v>
      </c>
      <c r="L289" s="37">
        <v>600000</v>
      </c>
      <c r="M289" s="37">
        <v>2300000.0000000005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1165518.1170566711</v>
      </c>
      <c r="K290" s="37">
        <v>0</v>
      </c>
      <c r="L290" s="37">
        <v>2363069.33637506</v>
      </c>
      <c r="M290" s="37">
        <v>629777.08916097635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609999.99999999942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1020000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2655000.0000000005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49299918.108546756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23067824.613711819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93064880.701504499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58049577.21807123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42157608.691195436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0.41074973886567012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216578688.76116019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253200000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251473000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174333196.00000003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2502889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4350000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2954.8379382999997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2482.1083529999996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7216.2041944999992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675.23700000000008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3192</v>
      </c>
      <c r="K20" s="152">
        <f>'DNO inputs'!H62</f>
        <v>317000</v>
      </c>
      <c r="L20" s="152">
        <f>'DNO inputs'!H63</f>
        <v>97546</v>
      </c>
      <c r="M20" s="152">
        <f>'DNO inputs'!H64</f>
        <v>0</v>
      </c>
      <c r="N20" s="152">
        <f>'DNO inputs'!H65</f>
        <v>4772.09</v>
      </c>
      <c r="O20" s="152">
        <f>'DNO inputs'!H66</f>
        <v>6194.5</v>
      </c>
      <c r="P20" s="152">
        <f>'DNO inputs'!H67</f>
        <v>778846</v>
      </c>
      <c r="Q20" s="152">
        <f>'DNO inputs'!H68</f>
        <v>4081</v>
      </c>
      <c r="R20" s="152">
        <f>'DNO inputs'!H69</f>
        <v>3785</v>
      </c>
      <c r="S20" s="152">
        <f>'DNO inputs'!H70</f>
        <v>199</v>
      </c>
      <c r="T20" s="152">
        <f>'DNO inputs'!H71</f>
        <v>3645</v>
      </c>
      <c r="U20" s="152">
        <f>'DNO inputs'!H72</f>
        <v>31376</v>
      </c>
      <c r="V20" s="152">
        <f>'DNO inputs'!H73</f>
        <v>2653</v>
      </c>
      <c r="W20" s="152">
        <f>'DNO inputs'!H74</f>
        <v>12207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162533</v>
      </c>
      <c r="AB20" s="152">
        <f>'DNO inputs'!H79</f>
        <v>0</v>
      </c>
      <c r="AC20" s="152">
        <f>'DNO inputs'!H80</f>
        <v>5461.7</v>
      </c>
      <c r="AD20" s="152">
        <f>'DNO inputs'!H81</f>
        <v>0</v>
      </c>
      <c r="AE20" s="152">
        <f>'DNO inputs'!H82</f>
        <v>5</v>
      </c>
      <c r="AF20" s="152">
        <f>'DNO inputs'!H83</f>
        <v>913</v>
      </c>
      <c r="AG20" s="152">
        <f>'DNO inputs'!H84</f>
        <v>3015</v>
      </c>
      <c r="AH20" s="152">
        <f>'DNO inputs'!H85</f>
        <v>148</v>
      </c>
      <c r="AI20" s="152">
        <f>'DNO inputs'!H86</f>
        <v>2330</v>
      </c>
      <c r="AJ20" s="152">
        <f>'DNO inputs'!H87</f>
        <v>7526</v>
      </c>
      <c r="AK20" s="152">
        <f>'DNO inputs'!H88</f>
        <v>5702</v>
      </c>
      <c r="AL20" s="152">
        <f>'DNO inputs'!H89</f>
        <v>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31541</v>
      </c>
      <c r="AU20" s="152">
        <f>'DNO inputs'!H98</f>
        <v>8203</v>
      </c>
      <c r="AV20" s="152">
        <f>'DNO inputs'!H99</f>
        <v>0</v>
      </c>
      <c r="AW20" s="152">
        <f>'DNO inputs'!H100</f>
        <v>0</v>
      </c>
      <c r="AX20" s="152">
        <f>'DNO inputs'!H101</f>
        <v>1186</v>
      </c>
      <c r="AY20" s="152">
        <f>'DNO inputs'!H102</f>
        <v>41</v>
      </c>
      <c r="AZ20" s="152">
        <f>'DNO inputs'!H103</f>
        <v>329</v>
      </c>
      <c r="BA20" s="152">
        <f>'DNO inputs'!H104</f>
        <v>28</v>
      </c>
      <c r="BB20" s="152">
        <f>'DNO inputs'!H105</f>
        <v>15324</v>
      </c>
      <c r="BC20" s="152">
        <f>'DNO inputs'!H106</f>
        <v>190</v>
      </c>
      <c r="BD20" s="152">
        <f>'DNO inputs'!H107</f>
        <v>4318</v>
      </c>
      <c r="BE20" s="152">
        <f>'DNO inputs'!H108</f>
        <v>251</v>
      </c>
      <c r="BF20" s="152">
        <f>'DNO inputs'!H109</f>
        <v>386.84</v>
      </c>
      <c r="BG20" s="152">
        <f>'DNO inputs'!H110</f>
        <v>0</v>
      </c>
      <c r="BH20" s="152">
        <f>'DNO inputs'!H111</f>
        <v>8.1240000000000006</v>
      </c>
      <c r="BI20" s="152">
        <f>'DNO inputs'!H112</f>
        <v>6</v>
      </c>
      <c r="BJ20" s="152">
        <f>'DNO inputs'!H113</f>
        <v>2</v>
      </c>
      <c r="BK20" s="152">
        <f>'DNO inputs'!H114</f>
        <v>1</v>
      </c>
      <c r="BL20" s="152">
        <f>'DNO inputs'!H115</f>
        <v>1.3</v>
      </c>
      <c r="BM20" s="152">
        <f>'DNO inputs'!H116</f>
        <v>311</v>
      </c>
      <c r="BN20" s="152">
        <f>'DNO inputs'!H117</f>
        <v>274</v>
      </c>
      <c r="BO20" s="152">
        <f>'DNO inputs'!H118</f>
        <v>16</v>
      </c>
      <c r="BP20" s="152">
        <f>'DNO inputs'!H119</f>
        <v>0</v>
      </c>
      <c r="BQ20" s="152">
        <f>'DNO inputs'!H120</f>
        <v>0</v>
      </c>
      <c r="BR20" s="152">
        <f>'DNO inputs'!H121</f>
        <v>1074</v>
      </c>
      <c r="BS20" s="152">
        <f>'DNO inputs'!H122</f>
        <v>53</v>
      </c>
      <c r="BT20" s="152">
        <f>'DNO inputs'!H123</f>
        <v>233</v>
      </c>
      <c r="BU20" s="152">
        <f>'DNO inputs'!H124</f>
        <v>0</v>
      </c>
      <c r="BV20" s="152">
        <f>'DNO inputs'!H125</f>
        <v>247</v>
      </c>
      <c r="BW20" s="152">
        <f>'DNO inputs'!H126</f>
        <v>244</v>
      </c>
      <c r="BX20" s="152">
        <f>'DNO inputs'!H127</f>
        <v>30</v>
      </c>
      <c r="BY20" s="152">
        <f>'DNO inputs'!H128</f>
        <v>0</v>
      </c>
      <c r="BZ20" s="152">
        <f>'DNO inputs'!H129</f>
        <v>91</v>
      </c>
      <c r="CA20" s="152">
        <f>'DNO inputs'!H130</f>
        <v>1089</v>
      </c>
      <c r="CB20" s="152">
        <f>'DNO inputs'!H131</f>
        <v>835</v>
      </c>
      <c r="CC20" s="152">
        <f>'DNO inputs'!H132</f>
        <v>2354</v>
      </c>
      <c r="CD20" s="152">
        <f>'DNO inputs'!H133</f>
        <v>4708</v>
      </c>
      <c r="CE20" s="152">
        <f>'DNO inputs'!H134</f>
        <v>35.4</v>
      </c>
      <c r="CF20" s="152">
        <f>'DNO inputs'!H135</f>
        <v>58</v>
      </c>
      <c r="CG20" s="152">
        <f>'DNO inputs'!H136</f>
        <v>0</v>
      </c>
      <c r="CH20" s="152">
        <f>'DNO inputs'!H137</f>
        <v>0</v>
      </c>
      <c r="CI20" s="152">
        <f>'DNO inputs'!H138</f>
        <v>222</v>
      </c>
      <c r="CJ20" s="152">
        <f>'DNO inputs'!H139</f>
        <v>727</v>
      </c>
      <c r="CK20" s="152">
        <f>'DNO inputs'!H140</f>
        <v>131</v>
      </c>
      <c r="CL20" s="152">
        <f>'DNO inputs'!H141</f>
        <v>140</v>
      </c>
      <c r="CM20" s="152">
        <f>'DNO inputs'!H142</f>
        <v>1</v>
      </c>
      <c r="CN20" s="152">
        <f>'DNO inputs'!H143</f>
        <v>272</v>
      </c>
      <c r="CO20" s="152">
        <f>'DNO inputs'!H144</f>
        <v>1246</v>
      </c>
      <c r="CP20" s="152">
        <f>'DNO inputs'!H145</f>
        <v>143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19990</v>
      </c>
      <c r="K21" s="152">
        <f>'DNO inputs'!H153</f>
        <v>320</v>
      </c>
      <c r="L21" s="152">
        <f>'DNO inputs'!H154</f>
        <v>1920</v>
      </c>
      <c r="M21" s="152">
        <f>'DNO inputs'!H155</f>
        <v>0</v>
      </c>
      <c r="N21" s="152">
        <f>'DNO inputs'!H156</f>
        <v>67220</v>
      </c>
      <c r="O21" s="152">
        <f>'DNO inputs'!H157</f>
        <v>75910</v>
      </c>
      <c r="P21" s="152">
        <f>'DNO inputs'!H158</f>
        <v>710</v>
      </c>
      <c r="Q21" s="152">
        <f>'DNO inputs'!H159</f>
        <v>8060.0000000000009</v>
      </c>
      <c r="R21" s="152">
        <f>'DNO inputs'!H160</f>
        <v>8470</v>
      </c>
      <c r="S21" s="152">
        <f>'DNO inputs'!H161</f>
        <v>10530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20820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2050</v>
      </c>
      <c r="AB21" s="152">
        <f>'DNO inputs'!H170</f>
        <v>0</v>
      </c>
      <c r="AC21" s="152">
        <f>'DNO inputs'!H171</f>
        <v>84360</v>
      </c>
      <c r="AD21" s="152">
        <f>'DNO inputs'!H172</f>
        <v>0</v>
      </c>
      <c r="AE21" s="152">
        <f>'DNO inputs'!H173</f>
        <v>535690</v>
      </c>
      <c r="AF21" s="152">
        <f>'DNO inputs'!H174</f>
        <v>8310</v>
      </c>
      <c r="AG21" s="152">
        <f>'DNO inputs'!H175</f>
        <v>24520</v>
      </c>
      <c r="AH21" s="152">
        <f>'DNO inputs'!H176</f>
        <v>7060</v>
      </c>
      <c r="AI21" s="152">
        <f>'DNO inputs'!H177</f>
        <v>10150</v>
      </c>
      <c r="AJ21" s="152">
        <f>'DNO inputs'!H178</f>
        <v>12280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1780</v>
      </c>
      <c r="AU21" s="152">
        <f>'DNO inputs'!H189</f>
        <v>12820</v>
      </c>
      <c r="AV21" s="152">
        <f>'DNO inputs'!H190</f>
        <v>0</v>
      </c>
      <c r="AW21" s="152">
        <f>'DNO inputs'!H191</f>
        <v>0</v>
      </c>
      <c r="AX21" s="152">
        <f>'DNO inputs'!H192</f>
        <v>26880</v>
      </c>
      <c r="AY21" s="152">
        <f>'DNO inputs'!H193</f>
        <v>33670</v>
      </c>
      <c r="AZ21" s="152">
        <f>'DNO inputs'!H194</f>
        <v>41550</v>
      </c>
      <c r="BA21" s="152">
        <f>'DNO inputs'!H195</f>
        <v>52490</v>
      </c>
      <c r="BB21" s="152">
        <f>'DNO inputs'!H196</f>
        <v>2610</v>
      </c>
      <c r="BC21" s="152">
        <f>'DNO inputs'!H197</f>
        <v>45360</v>
      </c>
      <c r="BD21" s="152">
        <f>'DNO inputs'!H198</f>
        <v>3610</v>
      </c>
      <c r="BE21" s="152">
        <f>'DNO inputs'!H199</f>
        <v>74530</v>
      </c>
      <c r="BF21" s="152">
        <f>'DNO inputs'!H200</f>
        <v>173040</v>
      </c>
      <c r="BG21" s="152">
        <f>'DNO inputs'!H201</f>
        <v>152890</v>
      </c>
      <c r="BH21" s="152">
        <f>'DNO inputs'!H202</f>
        <v>173420</v>
      </c>
      <c r="BI21" s="152">
        <f>'DNO inputs'!H203</f>
        <v>444450</v>
      </c>
      <c r="BJ21" s="152">
        <f>'DNO inputs'!H204</f>
        <v>444450</v>
      </c>
      <c r="BK21" s="152">
        <f>'DNO inputs'!H205</f>
        <v>444450</v>
      </c>
      <c r="BL21" s="152">
        <f>'DNO inputs'!H206</f>
        <v>1134520</v>
      </c>
      <c r="BM21" s="152">
        <f>'DNO inputs'!H207</f>
        <v>66580</v>
      </c>
      <c r="BN21" s="152">
        <f>'DNO inputs'!H208</f>
        <v>51400</v>
      </c>
      <c r="BO21" s="152">
        <f>'DNO inputs'!H209</f>
        <v>33170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88110</v>
      </c>
      <c r="BT21" s="152">
        <f>'DNO inputs'!H214</f>
        <v>0</v>
      </c>
      <c r="BU21" s="152">
        <f>'DNO inputs'!H215</f>
        <v>0</v>
      </c>
      <c r="BV21" s="152">
        <f>'DNO inputs'!H216</f>
        <v>262730</v>
      </c>
      <c r="BW21" s="152">
        <f>'DNO inputs'!H217</f>
        <v>0</v>
      </c>
      <c r="BX21" s="152">
        <f>'DNO inputs'!H218</f>
        <v>457920</v>
      </c>
      <c r="BY21" s="152">
        <f>'DNO inputs'!H219</f>
        <v>0</v>
      </c>
      <c r="BZ21" s="152">
        <f>'DNO inputs'!H220</f>
        <v>52850</v>
      </c>
      <c r="CA21" s="152">
        <f>'DNO inputs'!H221</f>
        <v>53510</v>
      </c>
      <c r="CB21" s="152">
        <f>'DNO inputs'!H222</f>
        <v>3640</v>
      </c>
      <c r="CC21" s="152">
        <f>'DNO inputs'!H223</f>
        <v>98620</v>
      </c>
      <c r="CD21" s="152">
        <f>'DNO inputs'!H224</f>
        <v>3800</v>
      </c>
      <c r="CE21" s="152">
        <f>'DNO inputs'!H225</f>
        <v>0</v>
      </c>
      <c r="CF21" s="152">
        <f>'DNO inputs'!H226</f>
        <v>1323440</v>
      </c>
      <c r="CG21" s="152">
        <f>'DNO inputs'!H227</f>
        <v>0</v>
      </c>
      <c r="CH21" s="152">
        <f>'DNO inputs'!H228</f>
        <v>0</v>
      </c>
      <c r="CI21" s="152">
        <f>'DNO inputs'!H229</f>
        <v>146880</v>
      </c>
      <c r="CJ21" s="152">
        <f>'DNO inputs'!H230</f>
        <v>0</v>
      </c>
      <c r="CK21" s="152">
        <f>'DNO inputs'!H231</f>
        <v>1139950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63.808079999999997</v>
      </c>
      <c r="K24" s="130">
        <f t="shared" ref="K24:BV24" si="0">K20 * K21 / $H22</f>
        <v>101.44</v>
      </c>
      <c r="L24" s="130">
        <f t="shared" si="0"/>
        <v>187.28832</v>
      </c>
      <c r="M24" s="130">
        <f t="shared" si="0"/>
        <v>0</v>
      </c>
      <c r="N24" s="130">
        <f t="shared" si="0"/>
        <v>320.77988980000003</v>
      </c>
      <c r="O24" s="130">
        <f t="shared" si="0"/>
        <v>470.22449499999999</v>
      </c>
      <c r="P24" s="130">
        <f t="shared" si="0"/>
        <v>552.98065999999994</v>
      </c>
      <c r="Q24" s="130">
        <f t="shared" si="0"/>
        <v>32.892860000000006</v>
      </c>
      <c r="R24" s="130">
        <f t="shared" si="0"/>
        <v>32.058950000000003</v>
      </c>
      <c r="S24" s="130">
        <f t="shared" si="0"/>
        <v>2.0954700000000002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254.14974000000001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333.19265000000001</v>
      </c>
      <c r="AB24" s="130">
        <f t="shared" si="0"/>
        <v>0</v>
      </c>
      <c r="AC24" s="130">
        <f t="shared" si="0"/>
        <v>460.74901199999999</v>
      </c>
      <c r="AD24" s="130">
        <f t="shared" si="0"/>
        <v>0</v>
      </c>
      <c r="AE24" s="130">
        <f t="shared" si="0"/>
        <v>2.6784500000000002</v>
      </c>
      <c r="AF24" s="130">
        <f t="shared" si="0"/>
        <v>7.5870300000000004</v>
      </c>
      <c r="AG24" s="130">
        <f t="shared" si="0"/>
        <v>73.927800000000005</v>
      </c>
      <c r="AH24" s="130">
        <f t="shared" si="0"/>
        <v>1.04488</v>
      </c>
      <c r="AI24" s="130">
        <f t="shared" si="0"/>
        <v>23.6495</v>
      </c>
      <c r="AJ24" s="130">
        <f t="shared" si="0"/>
        <v>92.419280000000001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56.142980000000001</v>
      </c>
      <c r="AU24" s="130">
        <f t="shared" si="0"/>
        <v>105.16246</v>
      </c>
      <c r="AV24" s="130">
        <f t="shared" si="0"/>
        <v>0</v>
      </c>
      <c r="AW24" s="130">
        <f t="shared" si="0"/>
        <v>0</v>
      </c>
      <c r="AX24" s="130">
        <f t="shared" si="0"/>
        <v>31.87968</v>
      </c>
      <c r="AY24" s="130">
        <f t="shared" si="0"/>
        <v>1.3804700000000001</v>
      </c>
      <c r="AZ24" s="130">
        <f t="shared" si="0"/>
        <v>13.66995</v>
      </c>
      <c r="BA24" s="130">
        <f t="shared" si="0"/>
        <v>1.4697199999999999</v>
      </c>
      <c r="BB24" s="130">
        <f t="shared" si="0"/>
        <v>39.995640000000002</v>
      </c>
      <c r="BC24" s="130">
        <f t="shared" si="0"/>
        <v>8.6183999999999994</v>
      </c>
      <c r="BD24" s="130">
        <f t="shared" si="0"/>
        <v>15.58798</v>
      </c>
      <c r="BE24" s="130">
        <f t="shared" si="0"/>
        <v>18.70703</v>
      </c>
      <c r="BF24" s="130">
        <f t="shared" si="0"/>
        <v>66.938793599999997</v>
      </c>
      <c r="BG24" s="130">
        <f t="shared" si="0"/>
        <v>0</v>
      </c>
      <c r="BH24" s="130">
        <f t="shared" si="0"/>
        <v>1.4088640800000001</v>
      </c>
      <c r="BI24" s="130">
        <f t="shared" si="0"/>
        <v>2.6667000000000001</v>
      </c>
      <c r="BJ24" s="130">
        <f t="shared" si="0"/>
        <v>0.88890000000000002</v>
      </c>
      <c r="BK24" s="130">
        <f t="shared" si="0"/>
        <v>0.44445000000000001</v>
      </c>
      <c r="BL24" s="130">
        <f t="shared" si="0"/>
        <v>1.4748760000000001</v>
      </c>
      <c r="BM24" s="130">
        <f t="shared" si="0"/>
        <v>20.706379999999999</v>
      </c>
      <c r="BN24" s="130">
        <f t="shared" si="0"/>
        <v>14.083600000000001</v>
      </c>
      <c r="BO24" s="130">
        <f t="shared" si="0"/>
        <v>0.53071999999999997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4.6698300000000001</v>
      </c>
      <c r="BT24" s="130">
        <f t="shared" si="0"/>
        <v>0</v>
      </c>
      <c r="BU24" s="130">
        <f t="shared" si="0"/>
        <v>0</v>
      </c>
      <c r="BV24" s="130">
        <f t="shared" si="0"/>
        <v>64.894310000000004</v>
      </c>
      <c r="BW24" s="130">
        <f t="shared" ref="BW24:CP24" si="1">BW20 * BW21 / $H22</f>
        <v>0</v>
      </c>
      <c r="BX24" s="130">
        <f t="shared" si="1"/>
        <v>13.7376</v>
      </c>
      <c r="BY24" s="130">
        <f t="shared" si="1"/>
        <v>0</v>
      </c>
      <c r="BZ24" s="130">
        <f t="shared" si="1"/>
        <v>4.8093500000000002</v>
      </c>
      <c r="CA24" s="130">
        <f t="shared" si="1"/>
        <v>58.272390000000001</v>
      </c>
      <c r="CB24" s="130">
        <f t="shared" si="1"/>
        <v>3.0394000000000001</v>
      </c>
      <c r="CC24" s="130">
        <f t="shared" si="1"/>
        <v>232.15147999999999</v>
      </c>
      <c r="CD24" s="130">
        <f t="shared" si="1"/>
        <v>17.8904</v>
      </c>
      <c r="CE24" s="130">
        <f t="shared" si="1"/>
        <v>0</v>
      </c>
      <c r="CF24" s="130">
        <f t="shared" si="1"/>
        <v>76.759519999999995</v>
      </c>
      <c r="CG24" s="130">
        <f t="shared" si="1"/>
        <v>0</v>
      </c>
      <c r="CH24" s="130">
        <f t="shared" si="1"/>
        <v>0</v>
      </c>
      <c r="CI24" s="130">
        <f t="shared" si="1"/>
        <v>32.60736</v>
      </c>
      <c r="CJ24" s="130">
        <f t="shared" si="1"/>
        <v>0</v>
      </c>
      <c r="CK24" s="130">
        <f t="shared" si="1"/>
        <v>149.33345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4072.8897504800011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654.42066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1109.1480647999999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277.37421999999998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1133.3295619999999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898.61724367999989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4072.8897504799997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0.16067723412421733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0.27232459819696425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6.8102560342398366E-2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0.2782617825258919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0.22063382481052812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0.37107749235812487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0.62892250764187507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160.14674000000002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205.13145367999999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189.32398000000001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425.5299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980.13207368000008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0.16339302049234417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0.20928960411408049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0.19316170247257078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0.43415567292100449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898.61724367999989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438932362.09970236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37738305.506556772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138315753.00744829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124240206.47929418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44792508.785960749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784019135.8789624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243110613.28177074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0.76331070784346744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685.92416435372638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654.42066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1109.1480647999999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277.37421999999998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1133.3295619999999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685.92416435372638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3860.1966711537261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0.16953039333211184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0.28732941849527593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7.1854945130839426E-2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0.29359373590187393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0.17769150713989892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5199999.9999999991</v>
      </c>
      <c r="L19" s="156">
        <f>'DNO inputs'!J287</f>
        <v>0</v>
      </c>
      <c r="M19" s="156">
        <f>'DNO inputs'!J288</f>
        <v>4899999.9999999991</v>
      </c>
      <c r="N19" s="156">
        <f>'DNO inputs'!J289</f>
        <v>700000.00000000012</v>
      </c>
      <c r="O19" s="156">
        <f>'DNO inputs'!J290</f>
        <v>1165518.1170566711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4200000</v>
      </c>
      <c r="L20" s="152">
        <f>'DNO inputs'!K287</f>
        <v>0</v>
      </c>
      <c r="M20" s="152">
        <f>'DNO inputs'!K288</f>
        <v>200000</v>
      </c>
      <c r="N20" s="152">
        <f>'DNO inputs'!K289</f>
        <v>1600000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14299999.999999998</v>
      </c>
      <c r="L21" s="152">
        <f>'DNO inputs'!L287</f>
        <v>0</v>
      </c>
      <c r="M21" s="152">
        <f>'DNO inputs'!L288</f>
        <v>2300000</v>
      </c>
      <c r="N21" s="152">
        <f>'DNO inputs'!L289</f>
        <v>600000</v>
      </c>
      <c r="O21" s="152">
        <f>'DNO inputs'!L290</f>
        <v>2363069.33637506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8500000</v>
      </c>
      <c r="L22" s="162">
        <f>'DNO inputs'!M287</f>
        <v>0</v>
      </c>
      <c r="M22" s="162">
        <f>'DNO inputs'!M288</f>
        <v>600000.00000000012</v>
      </c>
      <c r="N22" s="162">
        <f>'DNO inputs'!M289</f>
        <v>2300000.0000000005</v>
      </c>
      <c r="O22" s="162">
        <f>'DNO inputs'!M290</f>
        <v>629777.08916097635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609999.99999999942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1020000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2655000.0000000005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609999.99999999942</v>
      </c>
      <c r="K31" s="163">
        <f t="shared" si="0"/>
        <v>5199999.9999999991</v>
      </c>
      <c r="L31" s="163">
        <f t="shared" si="0"/>
        <v>0</v>
      </c>
      <c r="M31" s="163">
        <f t="shared" si="0"/>
        <v>4899999.9999999991</v>
      </c>
      <c r="N31" s="163">
        <f t="shared" si="0"/>
        <v>700000.00000000012</v>
      </c>
      <c r="O31" s="163">
        <f t="shared" si="0"/>
        <v>1165518.1170566711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4200000</v>
      </c>
      <c r="L32" s="164">
        <f t="shared" si="2"/>
        <v>0</v>
      </c>
      <c r="M32" s="164">
        <f t="shared" si="2"/>
        <v>200000</v>
      </c>
      <c r="N32" s="164">
        <f t="shared" si="2"/>
        <v>1600000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1020000</v>
      </c>
      <c r="K33" s="164">
        <f t="shared" si="4"/>
        <v>14299999.999999998</v>
      </c>
      <c r="L33" s="164">
        <f t="shared" si="4"/>
        <v>0</v>
      </c>
      <c r="M33" s="164">
        <f t="shared" si="4"/>
        <v>2300000</v>
      </c>
      <c r="N33" s="164">
        <f t="shared" si="4"/>
        <v>600000</v>
      </c>
      <c r="O33" s="164">
        <f t="shared" si="4"/>
        <v>2363069.33637506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2655000.0000000005</v>
      </c>
      <c r="K34" s="165">
        <f t="shared" si="6"/>
        <v>8500000</v>
      </c>
      <c r="L34" s="165">
        <f t="shared" si="6"/>
        <v>0</v>
      </c>
      <c r="M34" s="165">
        <f t="shared" si="6"/>
        <v>600000.00000000012</v>
      </c>
      <c r="N34" s="165">
        <f t="shared" si="6"/>
        <v>2300000.0000000005</v>
      </c>
      <c r="O34" s="165">
        <f t="shared" si="6"/>
        <v>629777.08916097635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0.37107749235812487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1929602.960262249</v>
      </c>
      <c r="L45" s="163">
        <f t="shared" si="10"/>
        <v>0</v>
      </c>
      <c r="M45" s="163">
        <f t="shared" si="10"/>
        <v>1818279.7125548115</v>
      </c>
      <c r="N45" s="163">
        <f t="shared" si="10"/>
        <v>259754.24465068744</v>
      </c>
      <c r="O45" s="163">
        <f t="shared" si="10"/>
        <v>432497.54017535294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609999.99999999942</v>
      </c>
      <c r="K46" s="171">
        <f t="shared" ref="K46:AQ46" si="12">K$31 - K45</f>
        <v>3270397.0397377498</v>
      </c>
      <c r="L46" s="171">
        <f t="shared" si="12"/>
        <v>0</v>
      </c>
      <c r="M46" s="171">
        <f t="shared" si="12"/>
        <v>3081720.2874451876</v>
      </c>
      <c r="N46" s="171">
        <f t="shared" si="12"/>
        <v>440245.75534931268</v>
      </c>
      <c r="O46" s="171">
        <f t="shared" si="12"/>
        <v>733020.57688131812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4200000</v>
      </c>
      <c r="L47" s="164">
        <f t="shared" si="14"/>
        <v>0</v>
      </c>
      <c r="M47" s="164">
        <f t="shared" si="14"/>
        <v>200000</v>
      </c>
      <c r="N47" s="164">
        <f t="shared" si="14"/>
        <v>1600000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1020000</v>
      </c>
      <c r="K48" s="164">
        <f t="shared" si="16"/>
        <v>14299999.999999998</v>
      </c>
      <c r="L48" s="164">
        <f t="shared" si="16"/>
        <v>0</v>
      </c>
      <c r="M48" s="164">
        <f t="shared" si="16"/>
        <v>2300000</v>
      </c>
      <c r="N48" s="164">
        <f t="shared" si="16"/>
        <v>600000</v>
      </c>
      <c r="O48" s="164">
        <f t="shared" si="16"/>
        <v>2363069.33637506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2655000.0000000005</v>
      </c>
      <c r="K49" s="165">
        <f t="shared" si="18"/>
        <v>8500000</v>
      </c>
      <c r="L49" s="165">
        <f t="shared" si="18"/>
        <v>0</v>
      </c>
      <c r="M49" s="165">
        <f t="shared" si="18"/>
        <v>600000.00000000012</v>
      </c>
      <c r="N49" s="165">
        <f t="shared" si="18"/>
        <v>2300000.0000000005</v>
      </c>
      <c r="O49" s="165">
        <f t="shared" si="18"/>
        <v>629777.08916097635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4285000</v>
      </c>
      <c r="K51" s="130">
        <f t="shared" si="20"/>
        <v>32200000</v>
      </c>
      <c r="L51" s="130">
        <f t="shared" si="20"/>
        <v>0</v>
      </c>
      <c r="M51" s="130">
        <f t="shared" si="20"/>
        <v>7999999.9999999991</v>
      </c>
      <c r="N51" s="130">
        <f t="shared" si="20"/>
        <v>5200000</v>
      </c>
      <c r="O51" s="130">
        <f t="shared" si="20"/>
        <v>4158364.5425927076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32299999.999999996</v>
      </c>
      <c r="L60" s="152">
        <f>'DNO inputs'!H246</f>
        <v>3000000</v>
      </c>
      <c r="M60" s="152">
        <f>'DNO inputs'!H247</f>
        <v>8300000.0000000009</v>
      </c>
      <c r="N60" s="152">
        <f>'DNO inputs'!H248</f>
        <v>5500000</v>
      </c>
      <c r="O60" s="152">
        <f>'DNO inputs'!H249</f>
        <v>4099999.9999999995</v>
      </c>
      <c r="P60" s="152">
        <f>'DNO inputs'!H250</f>
        <v>600000</v>
      </c>
      <c r="Q60" s="152">
        <f>'DNO inputs'!H251</f>
        <v>3500000</v>
      </c>
      <c r="R60" s="152">
        <f>'DNO inputs'!H252</f>
        <v>2900000</v>
      </c>
      <c r="S60" s="152">
        <f>'DNO inputs'!H253</f>
        <v>7200000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900000</v>
      </c>
      <c r="X60" s="152">
        <f>'DNO inputs'!H258</f>
        <v>2700000</v>
      </c>
      <c r="Y60" s="152">
        <f>'DNO inputs'!H259</f>
        <v>6800000</v>
      </c>
      <c r="Z60" s="152">
        <f>'DNO inputs'!H260</f>
        <v>2100000</v>
      </c>
      <c r="AA60" s="152">
        <f>'DNO inputs'!H261</f>
        <v>900000</v>
      </c>
      <c r="AB60" s="152">
        <f>'DNO inputs'!H262</f>
        <v>1100000</v>
      </c>
      <c r="AC60" s="152">
        <f>'DNO inputs'!H263</f>
        <v>5800000</v>
      </c>
      <c r="AD60" s="152">
        <f>'DNO inputs'!H264</f>
        <v>1800000</v>
      </c>
      <c r="AE60" s="152">
        <f>'DNO inputs'!H265</f>
        <v>4300000</v>
      </c>
      <c r="AF60" s="152">
        <f>'DNO inputs'!H266</f>
        <v>13400000</v>
      </c>
      <c r="AG60" s="152">
        <f>'DNO inputs'!H267</f>
        <v>1800000</v>
      </c>
      <c r="AH60" s="152">
        <f>'DNO inputs'!H268</f>
        <v>8900000</v>
      </c>
      <c r="AI60" s="152">
        <f>'DNO inputs'!H269</f>
        <v>-100000</v>
      </c>
      <c r="AJ60" s="152">
        <f>'DNO inputs'!H270</f>
        <v>100000</v>
      </c>
      <c r="AK60" s="152">
        <f>'DNO inputs'!H271</f>
        <v>-2.7755575615628914E-11</v>
      </c>
      <c r="AL60" s="152">
        <f>'DNO inputs'!H272</f>
        <v>25300000</v>
      </c>
      <c r="AM60" s="152">
        <f>'DNO inputs'!H273</f>
        <v>15100000</v>
      </c>
      <c r="AN60" s="152">
        <f>'DNO inputs'!H274</f>
        <v>4200000</v>
      </c>
      <c r="AO60" s="152">
        <f>'DNO inputs'!H275</f>
        <v>0</v>
      </c>
      <c r="AP60" s="152">
        <f>'DNO inputs'!H276</f>
        <v>500000</v>
      </c>
      <c r="AQ60" s="152">
        <f>'DNO inputs'!H277</f>
        <v>-2900000.0000000056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-4285000</v>
      </c>
      <c r="K62" s="130">
        <f t="shared" ref="K62:AQ62" si="22">K60 - K51</f>
        <v>99999.999999996275</v>
      </c>
      <c r="L62" s="130">
        <f t="shared" si="22"/>
        <v>3000000</v>
      </c>
      <c r="M62" s="130">
        <f t="shared" si="22"/>
        <v>300000.00000000186</v>
      </c>
      <c r="N62" s="130">
        <f t="shared" si="22"/>
        <v>300000</v>
      </c>
      <c r="O62" s="130">
        <f t="shared" si="22"/>
        <v>-58364.542592708021</v>
      </c>
      <c r="P62" s="130">
        <f t="shared" si="22"/>
        <v>600000</v>
      </c>
      <c r="Q62" s="130">
        <f t="shared" si="22"/>
        <v>3500000</v>
      </c>
      <c r="R62" s="130">
        <f t="shared" si="22"/>
        <v>2900000</v>
      </c>
      <c r="S62" s="130">
        <f t="shared" si="22"/>
        <v>7200000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900000</v>
      </c>
      <c r="X62" s="130">
        <f t="shared" si="22"/>
        <v>2700000</v>
      </c>
      <c r="Y62" s="130">
        <f t="shared" si="22"/>
        <v>6800000</v>
      </c>
      <c r="Z62" s="130">
        <f t="shared" si="22"/>
        <v>2100000</v>
      </c>
      <c r="AA62" s="130">
        <f t="shared" si="22"/>
        <v>900000</v>
      </c>
      <c r="AB62" s="130">
        <f t="shared" si="22"/>
        <v>1100000</v>
      </c>
      <c r="AC62" s="130">
        <f t="shared" si="22"/>
        <v>5800000</v>
      </c>
      <c r="AD62" s="130">
        <f t="shared" si="22"/>
        <v>1800000</v>
      </c>
      <c r="AE62" s="130">
        <f t="shared" si="22"/>
        <v>4300000</v>
      </c>
      <c r="AF62" s="130">
        <f t="shared" si="22"/>
        <v>13400000</v>
      </c>
      <c r="AG62" s="130">
        <f t="shared" si="22"/>
        <v>1800000</v>
      </c>
      <c r="AH62" s="130">
        <f t="shared" si="22"/>
        <v>8900000</v>
      </c>
      <c r="AI62" s="130">
        <f t="shared" si="22"/>
        <v>-100000</v>
      </c>
      <c r="AJ62" s="130">
        <f t="shared" si="22"/>
        <v>100000</v>
      </c>
      <c r="AK62" s="130">
        <f t="shared" si="22"/>
        <v>-2.7755575615628914E-11</v>
      </c>
      <c r="AL62" s="130">
        <f t="shared" si="22"/>
        <v>25300000</v>
      </c>
      <c r="AM62" s="130">
        <f t="shared" si="22"/>
        <v>15100000</v>
      </c>
      <c r="AN62" s="130">
        <f t="shared" si="22"/>
        <v>4200000</v>
      </c>
      <c r="AO62" s="130">
        <f t="shared" si="22"/>
        <v>0</v>
      </c>
      <c r="AP62" s="130">
        <f t="shared" ref="AP62" si="23">AP60 - AP51</f>
        <v>500000</v>
      </c>
      <c r="AQ62" s="130">
        <f t="shared" si="22"/>
        <v>-2900000.0000000056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99999.999999996275</v>
      </c>
      <c r="L69" s="130">
        <f t="shared" si="26"/>
        <v>3000000</v>
      </c>
      <c r="M69" s="130">
        <f t="shared" si="26"/>
        <v>300000.00000000186</v>
      </c>
      <c r="N69" s="130">
        <f t="shared" si="26"/>
        <v>300000</v>
      </c>
      <c r="O69" s="130">
        <f t="shared" si="26"/>
        <v>-58364.542592708021</v>
      </c>
      <c r="P69" s="130">
        <f t="shared" si="26"/>
        <v>600000</v>
      </c>
      <c r="Q69" s="130">
        <f t="shared" si="26"/>
        <v>3500000</v>
      </c>
      <c r="R69" s="130">
        <f t="shared" si="26"/>
        <v>2900000</v>
      </c>
      <c r="S69" s="130">
        <f t="shared" si="26"/>
        <v>7200000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900000</v>
      </c>
      <c r="X69" s="130">
        <f t="shared" si="26"/>
        <v>2700000</v>
      </c>
      <c r="Y69" s="130">
        <f t="shared" si="26"/>
        <v>0</v>
      </c>
      <c r="Z69" s="130">
        <f t="shared" si="26"/>
        <v>0</v>
      </c>
      <c r="AA69" s="130">
        <f t="shared" si="26"/>
        <v>900000</v>
      </c>
      <c r="AB69" s="130">
        <f t="shared" si="26"/>
        <v>1100000</v>
      </c>
      <c r="AC69" s="130">
        <f t="shared" si="26"/>
        <v>5800000</v>
      </c>
      <c r="AD69" s="130">
        <f t="shared" si="26"/>
        <v>1800000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0.16067723412421733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0.27232459819696425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6.8102560342398366E-2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0.2782617825258919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0.22063382481052812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0.16953039333211184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0.28732941849527593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7.1854945130839426E-2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0.29359373590187393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0.17769150713989892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16067.723412421135</v>
      </c>
      <c r="L90" s="163">
        <f t="shared" si="28"/>
        <v>482031.70237265201</v>
      </c>
      <c r="M90" s="163">
        <f t="shared" si="28"/>
        <v>48203.170237265498</v>
      </c>
      <c r="N90" s="163">
        <f t="shared" si="28"/>
        <v>48203.1702372652</v>
      </c>
      <c r="O90" s="163">
        <f t="shared" si="28"/>
        <v>-9377.8532747214012</v>
      </c>
      <c r="P90" s="163">
        <f t="shared" si="28"/>
        <v>96406.3404745304</v>
      </c>
      <c r="Q90" s="163">
        <f t="shared" si="28"/>
        <v>562370.31943476072</v>
      </c>
      <c r="R90" s="163">
        <f t="shared" si="28"/>
        <v>465963.97896023025</v>
      </c>
      <c r="S90" s="163">
        <f t="shared" si="28"/>
        <v>1156876.0856943647</v>
      </c>
      <c r="T90" s="163">
        <f t="shared" si="28"/>
        <v>305286.74483601295</v>
      </c>
      <c r="U90" s="163">
        <f t="shared" si="28"/>
        <v>160677.23412421733</v>
      </c>
      <c r="V90" s="163">
        <f t="shared" si="28"/>
        <v>112474.06388695214</v>
      </c>
      <c r="W90" s="163">
        <f t="shared" si="28"/>
        <v>144609.51071179559</v>
      </c>
      <c r="X90" s="163">
        <f t="shared" si="28"/>
        <v>433828.53213538678</v>
      </c>
      <c r="Y90" s="163">
        <f t="shared" si="28"/>
        <v>0</v>
      </c>
      <c r="Z90" s="163">
        <f t="shared" si="28"/>
        <v>0</v>
      </c>
      <c r="AA90" s="163">
        <f t="shared" si="28"/>
        <v>144609.51071179559</v>
      </c>
      <c r="AB90" s="163">
        <f t="shared" si="28"/>
        <v>176744.95753663906</v>
      </c>
      <c r="AC90" s="163">
        <f t="shared" si="28"/>
        <v>931927.9579204605</v>
      </c>
      <c r="AD90" s="163">
        <f t="shared" si="28"/>
        <v>289219.02142359118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27232.45981969541</v>
      </c>
      <c r="L91" s="164">
        <f t="shared" si="30"/>
        <v>816973.79459089274</v>
      </c>
      <c r="M91" s="164">
        <f t="shared" si="30"/>
        <v>81697.379459089789</v>
      </c>
      <c r="N91" s="164">
        <f t="shared" si="30"/>
        <v>81697.379459089279</v>
      </c>
      <c r="O91" s="164">
        <f t="shared" si="30"/>
        <v>-15894.100610508818</v>
      </c>
      <c r="P91" s="164">
        <f t="shared" si="30"/>
        <v>163394.75891817856</v>
      </c>
      <c r="Q91" s="164">
        <f t="shared" si="30"/>
        <v>953136.09368937486</v>
      </c>
      <c r="R91" s="164">
        <f t="shared" si="30"/>
        <v>789741.33477119636</v>
      </c>
      <c r="S91" s="164">
        <f t="shared" si="30"/>
        <v>1960737.1070181427</v>
      </c>
      <c r="T91" s="164">
        <f t="shared" si="30"/>
        <v>517416.73657423205</v>
      </c>
      <c r="U91" s="164">
        <f t="shared" si="30"/>
        <v>272324.59819696425</v>
      </c>
      <c r="V91" s="164">
        <f t="shared" si="30"/>
        <v>190627.21873787497</v>
      </c>
      <c r="W91" s="164">
        <f t="shared" si="30"/>
        <v>245092.13837726784</v>
      </c>
      <c r="X91" s="164">
        <f t="shared" si="30"/>
        <v>735276.41513180349</v>
      </c>
      <c r="Y91" s="164">
        <f t="shared" si="30"/>
        <v>0</v>
      </c>
      <c r="Z91" s="164">
        <f t="shared" si="30"/>
        <v>0</v>
      </c>
      <c r="AA91" s="164">
        <f t="shared" si="30"/>
        <v>245092.13837726784</v>
      </c>
      <c r="AB91" s="164">
        <f t="shared" si="30"/>
        <v>299557.05801666068</v>
      </c>
      <c r="AC91" s="164">
        <f t="shared" si="30"/>
        <v>1579482.6695423927</v>
      </c>
      <c r="AD91" s="164">
        <f t="shared" si="30"/>
        <v>490184.27675453568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6810.2560342395827</v>
      </c>
      <c r="L92" s="164">
        <f t="shared" si="32"/>
        <v>204307.6810271951</v>
      </c>
      <c r="M92" s="164">
        <f t="shared" si="32"/>
        <v>20430.768102719638</v>
      </c>
      <c r="N92" s="164">
        <f t="shared" si="32"/>
        <v>20430.76810271951</v>
      </c>
      <c r="O92" s="164">
        <f t="shared" si="32"/>
        <v>-3974.7747837763777</v>
      </c>
      <c r="P92" s="164">
        <f t="shared" si="32"/>
        <v>40861.536205439021</v>
      </c>
      <c r="Q92" s="164">
        <f t="shared" si="32"/>
        <v>238358.96119839427</v>
      </c>
      <c r="R92" s="164">
        <f t="shared" si="32"/>
        <v>197497.42499295526</v>
      </c>
      <c r="S92" s="164">
        <f t="shared" si="32"/>
        <v>490338.43446526822</v>
      </c>
      <c r="T92" s="164">
        <f t="shared" si="32"/>
        <v>129394.86465055689</v>
      </c>
      <c r="U92" s="164">
        <f t="shared" si="32"/>
        <v>68102.56034239837</v>
      </c>
      <c r="V92" s="164">
        <f t="shared" si="32"/>
        <v>47671.792239678856</v>
      </c>
      <c r="W92" s="164">
        <f t="shared" si="32"/>
        <v>61292.304308158527</v>
      </c>
      <c r="X92" s="164">
        <f t="shared" si="32"/>
        <v>183876.91292447559</v>
      </c>
      <c r="Y92" s="164">
        <f t="shared" si="32"/>
        <v>0</v>
      </c>
      <c r="Z92" s="164">
        <f t="shared" si="32"/>
        <v>0</v>
      </c>
      <c r="AA92" s="164">
        <f t="shared" si="32"/>
        <v>61292.304308158527</v>
      </c>
      <c r="AB92" s="164">
        <f t="shared" si="32"/>
        <v>74912.816376638206</v>
      </c>
      <c r="AC92" s="164">
        <f t="shared" si="32"/>
        <v>394994.84998591052</v>
      </c>
      <c r="AD92" s="164">
        <f t="shared" si="32"/>
        <v>122584.60861631705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27826.178252588154</v>
      </c>
      <c r="L93" s="164">
        <f t="shared" si="34"/>
        <v>834785.34757767571</v>
      </c>
      <c r="M93" s="164">
        <f t="shared" si="34"/>
        <v>83478.534757768095</v>
      </c>
      <c r="N93" s="164">
        <f t="shared" si="34"/>
        <v>83478.534757767571</v>
      </c>
      <c r="O93" s="164">
        <f t="shared" si="34"/>
        <v>-16240.621658155274</v>
      </c>
      <c r="P93" s="164">
        <f t="shared" si="34"/>
        <v>166957.06951553514</v>
      </c>
      <c r="Q93" s="164">
        <f t="shared" si="34"/>
        <v>973916.23884062166</v>
      </c>
      <c r="R93" s="164">
        <f t="shared" si="34"/>
        <v>806959.16932508652</v>
      </c>
      <c r="S93" s="164">
        <f t="shared" si="34"/>
        <v>2003484.8341864217</v>
      </c>
      <c r="T93" s="164">
        <f t="shared" si="34"/>
        <v>528697.38679919462</v>
      </c>
      <c r="U93" s="164">
        <f t="shared" si="34"/>
        <v>278261.7825258919</v>
      </c>
      <c r="V93" s="164">
        <f t="shared" si="34"/>
        <v>194783.24776812433</v>
      </c>
      <c r="W93" s="164">
        <f t="shared" si="34"/>
        <v>250435.60427330271</v>
      </c>
      <c r="X93" s="164">
        <f t="shared" si="34"/>
        <v>751306.81281990814</v>
      </c>
      <c r="Y93" s="164">
        <f t="shared" si="34"/>
        <v>0</v>
      </c>
      <c r="Z93" s="164">
        <f t="shared" si="34"/>
        <v>0</v>
      </c>
      <c r="AA93" s="164">
        <f t="shared" si="34"/>
        <v>250435.60427330271</v>
      </c>
      <c r="AB93" s="164">
        <f t="shared" si="34"/>
        <v>306087.96077848109</v>
      </c>
      <c r="AC93" s="164">
        <f t="shared" si="34"/>
        <v>1613918.338650173</v>
      </c>
      <c r="AD93" s="164">
        <f t="shared" si="34"/>
        <v>500871.20854660543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22063.382481051991</v>
      </c>
      <c r="L94" s="165">
        <f t="shared" si="36"/>
        <v>661901.47443158436</v>
      </c>
      <c r="M94" s="165">
        <f t="shared" si="36"/>
        <v>66190.147443158843</v>
      </c>
      <c r="N94" s="165">
        <f t="shared" si="36"/>
        <v>66190.147443158436</v>
      </c>
      <c r="O94" s="165">
        <f t="shared" si="36"/>
        <v>-12877.192265546148</v>
      </c>
      <c r="P94" s="165">
        <f t="shared" si="36"/>
        <v>132380.29488631687</v>
      </c>
      <c r="Q94" s="165">
        <f t="shared" si="36"/>
        <v>772218.38683684845</v>
      </c>
      <c r="R94" s="165">
        <f t="shared" si="36"/>
        <v>639838.09195053158</v>
      </c>
      <c r="S94" s="165">
        <f t="shared" si="36"/>
        <v>1588563.5386358025</v>
      </c>
      <c r="T94" s="165">
        <f t="shared" si="36"/>
        <v>419204.26714000345</v>
      </c>
      <c r="U94" s="165">
        <f t="shared" si="36"/>
        <v>220633.82481052811</v>
      </c>
      <c r="V94" s="165">
        <f t="shared" si="36"/>
        <v>154443.67736736967</v>
      </c>
      <c r="W94" s="165">
        <f t="shared" si="36"/>
        <v>198570.44232947531</v>
      </c>
      <c r="X94" s="165">
        <f t="shared" si="36"/>
        <v>595711.32698842592</v>
      </c>
      <c r="Y94" s="165">
        <f t="shared" si="36"/>
        <v>0</v>
      </c>
      <c r="Z94" s="165">
        <f t="shared" si="36"/>
        <v>0</v>
      </c>
      <c r="AA94" s="165">
        <f t="shared" si="36"/>
        <v>198570.44232947531</v>
      </c>
      <c r="AB94" s="165">
        <f t="shared" si="36"/>
        <v>242697.20729158094</v>
      </c>
      <c r="AC94" s="165">
        <f t="shared" si="36"/>
        <v>1279676.1839010632</v>
      </c>
      <c r="AD94" s="165">
        <f t="shared" si="36"/>
        <v>397140.88465895061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16953.039333210552</v>
      </c>
      <c r="L97" s="163">
        <f t="shared" si="38"/>
        <v>508591.17999633553</v>
      </c>
      <c r="M97" s="163">
        <f t="shared" si="38"/>
        <v>50859.117999633869</v>
      </c>
      <c r="N97" s="163">
        <f t="shared" si="38"/>
        <v>50859.117999633549</v>
      </c>
      <c r="O97" s="163">
        <f t="shared" si="38"/>
        <v>-9894.5638623905852</v>
      </c>
      <c r="P97" s="163">
        <f t="shared" si="38"/>
        <v>101718.2359992671</v>
      </c>
      <c r="Q97" s="163">
        <f t="shared" si="38"/>
        <v>593356.37666239147</v>
      </c>
      <c r="R97" s="163">
        <f t="shared" si="38"/>
        <v>491638.14066312433</v>
      </c>
      <c r="S97" s="163">
        <f t="shared" si="38"/>
        <v>1220618.8319912052</v>
      </c>
      <c r="T97" s="163">
        <f t="shared" si="38"/>
        <v>322107.74733101251</v>
      </c>
      <c r="U97" s="163">
        <f t="shared" si="38"/>
        <v>169530.39333211185</v>
      </c>
      <c r="V97" s="163">
        <f t="shared" si="38"/>
        <v>118671.27533247828</v>
      </c>
      <c r="W97" s="163">
        <f t="shared" si="38"/>
        <v>152577.35399890065</v>
      </c>
      <c r="X97" s="163">
        <f t="shared" si="38"/>
        <v>457732.06199670199</v>
      </c>
      <c r="Y97" s="163">
        <f t="shared" si="38"/>
        <v>0</v>
      </c>
      <c r="Z97" s="163">
        <f t="shared" si="38"/>
        <v>0</v>
      </c>
      <c r="AA97" s="163">
        <f t="shared" si="38"/>
        <v>152577.35399890065</v>
      </c>
      <c r="AB97" s="163">
        <f t="shared" si="38"/>
        <v>186483.43266532302</v>
      </c>
      <c r="AC97" s="163">
        <f t="shared" si="38"/>
        <v>983276.28132624866</v>
      </c>
      <c r="AD97" s="163">
        <f t="shared" si="38"/>
        <v>305154.70799780131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28732.941849526524</v>
      </c>
      <c r="L98" s="164">
        <f t="shared" si="40"/>
        <v>861988.2554858278</v>
      </c>
      <c r="M98" s="164">
        <f t="shared" si="40"/>
        <v>86198.825548583322</v>
      </c>
      <c r="N98" s="164">
        <f t="shared" si="40"/>
        <v>86198.825548582783</v>
      </c>
      <c r="O98" s="164">
        <f t="shared" si="40"/>
        <v>-16769.85008390556</v>
      </c>
      <c r="P98" s="164">
        <f t="shared" si="40"/>
        <v>172397.65109716557</v>
      </c>
      <c r="Q98" s="164">
        <f t="shared" si="40"/>
        <v>1005652.9647334658</v>
      </c>
      <c r="R98" s="164">
        <f t="shared" si="40"/>
        <v>833255.31363630015</v>
      </c>
      <c r="S98" s="164">
        <f t="shared" si="40"/>
        <v>2068771.8131659867</v>
      </c>
      <c r="T98" s="164">
        <f t="shared" si="40"/>
        <v>545925.89514102426</v>
      </c>
      <c r="U98" s="164">
        <f t="shared" si="40"/>
        <v>287329.41849527595</v>
      </c>
      <c r="V98" s="164">
        <f t="shared" si="40"/>
        <v>201130.59294669316</v>
      </c>
      <c r="W98" s="164">
        <f t="shared" si="40"/>
        <v>258596.47664574833</v>
      </c>
      <c r="X98" s="164">
        <f t="shared" si="40"/>
        <v>775789.42993724498</v>
      </c>
      <c r="Y98" s="164">
        <f t="shared" si="40"/>
        <v>0</v>
      </c>
      <c r="Z98" s="164">
        <f t="shared" si="40"/>
        <v>0</v>
      </c>
      <c r="AA98" s="164">
        <f t="shared" si="40"/>
        <v>258596.47664574833</v>
      </c>
      <c r="AB98" s="164">
        <f t="shared" si="40"/>
        <v>316062.36034480354</v>
      </c>
      <c r="AC98" s="164">
        <f t="shared" si="40"/>
        <v>1666510.6272726003</v>
      </c>
      <c r="AD98" s="164">
        <f t="shared" si="40"/>
        <v>517192.95329149667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7185.494513083675</v>
      </c>
      <c r="L99" s="164">
        <f t="shared" si="42"/>
        <v>215564.83539251829</v>
      </c>
      <c r="M99" s="164">
        <f t="shared" si="42"/>
        <v>21556.48353925196</v>
      </c>
      <c r="N99" s="164">
        <f t="shared" si="42"/>
        <v>21556.483539251829</v>
      </c>
      <c r="O99" s="164">
        <f t="shared" si="42"/>
        <v>-4193.7810055855753</v>
      </c>
      <c r="P99" s="164">
        <f t="shared" si="42"/>
        <v>43112.967078503658</v>
      </c>
      <c r="Q99" s="164">
        <f t="shared" si="42"/>
        <v>251492.307957938</v>
      </c>
      <c r="R99" s="164">
        <f t="shared" si="42"/>
        <v>208379.34087943434</v>
      </c>
      <c r="S99" s="164">
        <f t="shared" si="42"/>
        <v>517355.60494204389</v>
      </c>
      <c r="T99" s="164">
        <f t="shared" si="42"/>
        <v>136524.39574859492</v>
      </c>
      <c r="U99" s="164">
        <f t="shared" si="42"/>
        <v>71854.94513083942</v>
      </c>
      <c r="V99" s="164">
        <f t="shared" si="42"/>
        <v>50298.461591587598</v>
      </c>
      <c r="W99" s="164">
        <f t="shared" si="42"/>
        <v>64669.450617755487</v>
      </c>
      <c r="X99" s="164">
        <f t="shared" si="42"/>
        <v>194008.35185326645</v>
      </c>
      <c r="Y99" s="164">
        <f t="shared" si="42"/>
        <v>0</v>
      </c>
      <c r="Z99" s="164">
        <f t="shared" si="42"/>
        <v>0</v>
      </c>
      <c r="AA99" s="164">
        <f t="shared" si="42"/>
        <v>64669.450617755487</v>
      </c>
      <c r="AB99" s="164">
        <f t="shared" si="42"/>
        <v>79040.439643923368</v>
      </c>
      <c r="AC99" s="164">
        <f t="shared" si="42"/>
        <v>416758.68175886868</v>
      </c>
      <c r="AD99" s="164">
        <f t="shared" si="42"/>
        <v>129338.90123551097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29359.3735901863</v>
      </c>
      <c r="L100" s="164">
        <f t="shared" si="44"/>
        <v>880781.20770562184</v>
      </c>
      <c r="M100" s="164">
        <f t="shared" si="44"/>
        <v>88078.120770562731</v>
      </c>
      <c r="N100" s="164">
        <f t="shared" si="44"/>
        <v>88078.120770562178</v>
      </c>
      <c r="O100" s="164">
        <f t="shared" si="44"/>
        <v>-17135.46410399719</v>
      </c>
      <c r="P100" s="164">
        <f t="shared" si="44"/>
        <v>176156.24154112436</v>
      </c>
      <c r="Q100" s="164">
        <f t="shared" si="44"/>
        <v>1027578.0756565587</v>
      </c>
      <c r="R100" s="164">
        <f t="shared" si="44"/>
        <v>851421.83411543444</v>
      </c>
      <c r="S100" s="164">
        <f t="shared" si="44"/>
        <v>2113874.8984934925</v>
      </c>
      <c r="T100" s="164">
        <f t="shared" si="44"/>
        <v>557828.09821356041</v>
      </c>
      <c r="U100" s="164">
        <f t="shared" si="44"/>
        <v>293593.73590187391</v>
      </c>
      <c r="V100" s="164">
        <f t="shared" si="44"/>
        <v>205515.61513131176</v>
      </c>
      <c r="W100" s="164">
        <f t="shared" si="44"/>
        <v>264234.36231168656</v>
      </c>
      <c r="X100" s="164">
        <f t="shared" si="44"/>
        <v>792703.08693505963</v>
      </c>
      <c r="Y100" s="164">
        <f t="shared" si="44"/>
        <v>0</v>
      </c>
      <c r="Z100" s="164">
        <f t="shared" si="44"/>
        <v>0</v>
      </c>
      <c r="AA100" s="164">
        <f t="shared" si="44"/>
        <v>264234.36231168656</v>
      </c>
      <c r="AB100" s="164">
        <f t="shared" si="44"/>
        <v>322953.10949206131</v>
      </c>
      <c r="AC100" s="164">
        <f t="shared" si="44"/>
        <v>1702843.6682308689</v>
      </c>
      <c r="AD100" s="164">
        <f t="shared" si="44"/>
        <v>528468.72462337313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17769.150713989231</v>
      </c>
      <c r="L101" s="165">
        <f t="shared" si="46"/>
        <v>533074.52141969674</v>
      </c>
      <c r="M101" s="165">
        <f t="shared" si="46"/>
        <v>53307.45214197001</v>
      </c>
      <c r="N101" s="165">
        <f t="shared" si="46"/>
        <v>53307.452141969676</v>
      </c>
      <c r="O101" s="165">
        <f t="shared" si="46"/>
        <v>-10370.883536829113</v>
      </c>
      <c r="P101" s="165">
        <f t="shared" si="46"/>
        <v>106614.90428393935</v>
      </c>
      <c r="Q101" s="165">
        <f t="shared" si="46"/>
        <v>621920.27498964628</v>
      </c>
      <c r="R101" s="165">
        <f t="shared" si="46"/>
        <v>515305.37070570688</v>
      </c>
      <c r="S101" s="165">
        <f t="shared" si="46"/>
        <v>1279378.8514072723</v>
      </c>
      <c r="T101" s="165">
        <f t="shared" si="46"/>
        <v>337613.86356580793</v>
      </c>
      <c r="U101" s="165">
        <f t="shared" si="46"/>
        <v>177691.50713989892</v>
      </c>
      <c r="V101" s="165">
        <f t="shared" si="46"/>
        <v>124384.05499792924</v>
      </c>
      <c r="W101" s="165">
        <f t="shared" si="46"/>
        <v>159922.35642590903</v>
      </c>
      <c r="X101" s="165">
        <f t="shared" si="46"/>
        <v>479767.0692777271</v>
      </c>
      <c r="Y101" s="165">
        <f t="shared" si="46"/>
        <v>0</v>
      </c>
      <c r="Z101" s="165">
        <f t="shared" si="46"/>
        <v>0</v>
      </c>
      <c r="AA101" s="165">
        <f t="shared" si="46"/>
        <v>159922.35642590903</v>
      </c>
      <c r="AB101" s="165">
        <f t="shared" si="46"/>
        <v>195460.65785388881</v>
      </c>
      <c r="AC101" s="165">
        <f t="shared" si="46"/>
        <v>1030610.7414114138</v>
      </c>
      <c r="AD101" s="165">
        <f t="shared" si="46"/>
        <v>319844.71285181807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-4285000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6800000</v>
      </c>
      <c r="Z109" s="130">
        <f t="shared" si="48"/>
        <v>2100000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4300000</v>
      </c>
      <c r="AF109" s="130">
        <f t="shared" si="48"/>
        <v>13400000</v>
      </c>
      <c r="AG109" s="130">
        <f t="shared" si="48"/>
        <v>1800000</v>
      </c>
      <c r="AH109" s="130">
        <f t="shared" si="48"/>
        <v>8900000</v>
      </c>
      <c r="AI109" s="130">
        <f t="shared" si="48"/>
        <v>-100000</v>
      </c>
      <c r="AJ109" s="130">
        <f t="shared" si="48"/>
        <v>100000</v>
      </c>
      <c r="AK109" s="130">
        <f t="shared" si="48"/>
        <v>-2.7755575615628914E-11</v>
      </c>
      <c r="AL109" s="130">
        <f t="shared" si="48"/>
        <v>25300000</v>
      </c>
      <c r="AM109" s="130">
        <f t="shared" si="48"/>
        <v>15100000</v>
      </c>
      <c r="AN109" s="130">
        <f t="shared" si="48"/>
        <v>4200000</v>
      </c>
      <c r="AO109" s="130">
        <f t="shared" si="48"/>
        <v>0</v>
      </c>
      <c r="AP109" s="130">
        <f t="shared" si="48"/>
        <v>500000</v>
      </c>
      <c r="AQ109" s="130">
        <f t="shared" si="48"/>
        <v>-2900000.0000000056</v>
      </c>
      <c r="AR109" s="74"/>
      <c r="AS109" s="73" t="s">
        <v>751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500000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1945670.6836746701</v>
      </c>
      <c r="L129" s="221">
        <f t="shared" si="52"/>
        <v>482031.70237265201</v>
      </c>
      <c r="M129" s="221">
        <f t="shared" si="52"/>
        <v>1866482.882792077</v>
      </c>
      <c r="N129" s="221">
        <f t="shared" si="52"/>
        <v>307957.41488795262</v>
      </c>
      <c r="O129" s="221">
        <f t="shared" si="52"/>
        <v>423119.68690063152</v>
      </c>
      <c r="P129" s="221">
        <f t="shared" si="52"/>
        <v>96406.3404745304</v>
      </c>
      <c r="Q129" s="221">
        <f t="shared" si="52"/>
        <v>562370.31943476072</v>
      </c>
      <c r="R129" s="221">
        <f t="shared" si="52"/>
        <v>465963.97896023025</v>
      </c>
      <c r="S129" s="221">
        <f t="shared" si="52"/>
        <v>1156876.0856943647</v>
      </c>
      <c r="T129" s="221">
        <f t="shared" si="52"/>
        <v>305286.74483601295</v>
      </c>
      <c r="U129" s="221">
        <f t="shared" si="52"/>
        <v>160677.23412421733</v>
      </c>
      <c r="V129" s="221">
        <f t="shared" si="52"/>
        <v>112474.06388695214</v>
      </c>
      <c r="W129" s="221">
        <f t="shared" si="52"/>
        <v>144609.51071179559</v>
      </c>
      <c r="X129" s="221">
        <f t="shared" si="52"/>
        <v>433828.53213538678</v>
      </c>
      <c r="Y129" s="221">
        <f t="shared" si="52"/>
        <v>0</v>
      </c>
      <c r="Z129" s="221">
        <f t="shared" si="52"/>
        <v>0</v>
      </c>
      <c r="AA129" s="221">
        <f t="shared" si="52"/>
        <v>144609.51071179559</v>
      </c>
      <c r="AB129" s="221">
        <f t="shared" si="52"/>
        <v>176744.95753663906</v>
      </c>
      <c r="AC129" s="221">
        <f t="shared" si="52"/>
        <v>931927.9579204605</v>
      </c>
      <c r="AD129" s="221">
        <f t="shared" si="52"/>
        <v>289219.02142359118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500000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609999.99999999942</v>
      </c>
      <c r="K130" s="174">
        <f t="shared" si="53"/>
        <v>3297629.4995574453</v>
      </c>
      <c r="L130" s="174">
        <f t="shared" si="53"/>
        <v>816973.79459089274</v>
      </c>
      <c r="M130" s="174">
        <f t="shared" si="53"/>
        <v>3163417.6669042772</v>
      </c>
      <c r="N130" s="174">
        <f t="shared" si="53"/>
        <v>521943.13480840193</v>
      </c>
      <c r="O130" s="174">
        <f t="shared" si="53"/>
        <v>717126.4762708093</v>
      </c>
      <c r="P130" s="174">
        <f t="shared" si="53"/>
        <v>163394.75891817856</v>
      </c>
      <c r="Q130" s="174">
        <f t="shared" si="53"/>
        <v>953136.09368937486</v>
      </c>
      <c r="R130" s="174">
        <f t="shared" si="53"/>
        <v>789741.33477119636</v>
      </c>
      <c r="S130" s="174">
        <f t="shared" si="53"/>
        <v>1960737.1070181427</v>
      </c>
      <c r="T130" s="174">
        <f t="shared" si="53"/>
        <v>517416.73657423205</v>
      </c>
      <c r="U130" s="174">
        <f t="shared" si="53"/>
        <v>272324.59819696425</v>
      </c>
      <c r="V130" s="174">
        <f t="shared" si="53"/>
        <v>190627.21873787497</v>
      </c>
      <c r="W130" s="174">
        <f t="shared" si="53"/>
        <v>245092.13837726784</v>
      </c>
      <c r="X130" s="174">
        <f t="shared" si="53"/>
        <v>735276.41513180349</v>
      </c>
      <c r="Y130" s="174">
        <f t="shared" si="53"/>
        <v>0</v>
      </c>
      <c r="Z130" s="174">
        <f t="shared" si="53"/>
        <v>0</v>
      </c>
      <c r="AA130" s="174">
        <f t="shared" si="53"/>
        <v>245092.13837726784</v>
      </c>
      <c r="AB130" s="174">
        <f t="shared" si="53"/>
        <v>299557.05801666068</v>
      </c>
      <c r="AC130" s="174">
        <f t="shared" si="53"/>
        <v>1579482.6695423927</v>
      </c>
      <c r="AD130" s="174">
        <f t="shared" si="53"/>
        <v>490184.27675453568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4206810.2560342392</v>
      </c>
      <c r="L131" s="174">
        <f t="shared" si="54"/>
        <v>204307.6810271951</v>
      </c>
      <c r="M131" s="174">
        <f t="shared" si="54"/>
        <v>220430.76810271962</v>
      </c>
      <c r="N131" s="174">
        <f t="shared" si="54"/>
        <v>1620430.7681027194</v>
      </c>
      <c r="O131" s="174">
        <f t="shared" si="54"/>
        <v>-3974.7747837763777</v>
      </c>
      <c r="P131" s="174">
        <f t="shared" si="54"/>
        <v>40861.536205439021</v>
      </c>
      <c r="Q131" s="174">
        <f t="shared" si="54"/>
        <v>238358.96119839427</v>
      </c>
      <c r="R131" s="174">
        <f t="shared" si="54"/>
        <v>197497.42499295526</v>
      </c>
      <c r="S131" s="174">
        <f t="shared" si="54"/>
        <v>490338.43446526822</v>
      </c>
      <c r="T131" s="174">
        <f t="shared" si="54"/>
        <v>129394.86465055689</v>
      </c>
      <c r="U131" s="174">
        <f t="shared" si="54"/>
        <v>68102.56034239837</v>
      </c>
      <c r="V131" s="174">
        <f t="shared" si="54"/>
        <v>47671.792239678856</v>
      </c>
      <c r="W131" s="174">
        <f t="shared" si="54"/>
        <v>61292.304308158527</v>
      </c>
      <c r="X131" s="174">
        <f t="shared" si="54"/>
        <v>183876.91292447559</v>
      </c>
      <c r="Y131" s="174">
        <f t="shared" si="54"/>
        <v>0</v>
      </c>
      <c r="Z131" s="174">
        <f t="shared" si="54"/>
        <v>0</v>
      </c>
      <c r="AA131" s="174">
        <f t="shared" si="54"/>
        <v>61292.304308158527</v>
      </c>
      <c r="AB131" s="174">
        <f t="shared" si="54"/>
        <v>74912.816376638206</v>
      </c>
      <c r="AC131" s="174">
        <f t="shared" si="54"/>
        <v>394994.84998591052</v>
      </c>
      <c r="AD131" s="174">
        <f t="shared" si="54"/>
        <v>122584.60861631705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1020000</v>
      </c>
      <c r="K132" s="174">
        <f t="shared" si="55"/>
        <v>14327826.178252587</v>
      </c>
      <c r="L132" s="174">
        <f t="shared" si="55"/>
        <v>834785.34757767571</v>
      </c>
      <c r="M132" s="174">
        <f t="shared" si="55"/>
        <v>2383478.5347577683</v>
      </c>
      <c r="N132" s="174">
        <f t="shared" si="55"/>
        <v>683478.53475776757</v>
      </c>
      <c r="O132" s="174">
        <f t="shared" si="55"/>
        <v>2346828.7147169048</v>
      </c>
      <c r="P132" s="174">
        <f t="shared" si="55"/>
        <v>166957.06951553514</v>
      </c>
      <c r="Q132" s="174">
        <f t="shared" si="55"/>
        <v>973916.23884062166</v>
      </c>
      <c r="R132" s="174">
        <f t="shared" si="55"/>
        <v>806959.16932508652</v>
      </c>
      <c r="S132" s="174">
        <f t="shared" si="55"/>
        <v>2003484.8341864217</v>
      </c>
      <c r="T132" s="174">
        <f t="shared" si="55"/>
        <v>528697.38679919462</v>
      </c>
      <c r="U132" s="174">
        <f t="shared" si="55"/>
        <v>278261.7825258919</v>
      </c>
      <c r="V132" s="174">
        <f t="shared" si="55"/>
        <v>194783.24776812433</v>
      </c>
      <c r="W132" s="174">
        <f t="shared" si="55"/>
        <v>250435.60427330271</v>
      </c>
      <c r="X132" s="174">
        <f t="shared" si="55"/>
        <v>751306.81281990814</v>
      </c>
      <c r="Y132" s="174">
        <f t="shared" si="55"/>
        <v>0</v>
      </c>
      <c r="Z132" s="174">
        <f t="shared" si="55"/>
        <v>0</v>
      </c>
      <c r="AA132" s="174">
        <f t="shared" si="55"/>
        <v>250435.60427330271</v>
      </c>
      <c r="AB132" s="174">
        <f t="shared" si="55"/>
        <v>306087.96077848109</v>
      </c>
      <c r="AC132" s="174">
        <f t="shared" si="55"/>
        <v>1613918.338650173</v>
      </c>
      <c r="AD132" s="174">
        <f t="shared" si="55"/>
        <v>500871.20854660543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2655000.0000000005</v>
      </c>
      <c r="K133" s="175">
        <f t="shared" si="56"/>
        <v>8522063.3824810516</v>
      </c>
      <c r="L133" s="175">
        <f t="shared" si="56"/>
        <v>661901.47443158436</v>
      </c>
      <c r="M133" s="175">
        <f t="shared" si="56"/>
        <v>666190.14744315902</v>
      </c>
      <c r="N133" s="175">
        <f t="shared" si="56"/>
        <v>2366190.147443159</v>
      </c>
      <c r="O133" s="175">
        <f t="shared" si="56"/>
        <v>616899.89689543017</v>
      </c>
      <c r="P133" s="175">
        <f t="shared" si="56"/>
        <v>132380.29488631687</v>
      </c>
      <c r="Q133" s="175">
        <f t="shared" si="56"/>
        <v>772218.38683684845</v>
      </c>
      <c r="R133" s="175">
        <f t="shared" si="56"/>
        <v>639838.09195053158</v>
      </c>
      <c r="S133" s="175">
        <f t="shared" si="56"/>
        <v>1588563.5386358025</v>
      </c>
      <c r="T133" s="175">
        <f t="shared" si="56"/>
        <v>419204.26714000345</v>
      </c>
      <c r="U133" s="175">
        <f t="shared" si="56"/>
        <v>220633.82481052811</v>
      </c>
      <c r="V133" s="175">
        <f t="shared" si="56"/>
        <v>154443.67736736967</v>
      </c>
      <c r="W133" s="175">
        <f t="shared" si="56"/>
        <v>198570.44232947531</v>
      </c>
      <c r="X133" s="175">
        <f t="shared" si="56"/>
        <v>595711.32698842592</v>
      </c>
      <c r="Y133" s="175">
        <f t="shared" si="56"/>
        <v>0</v>
      </c>
      <c r="Z133" s="175">
        <f t="shared" si="56"/>
        <v>0</v>
      </c>
      <c r="AA133" s="175">
        <f t="shared" si="56"/>
        <v>198570.44232947531</v>
      </c>
      <c r="AB133" s="175">
        <f t="shared" si="56"/>
        <v>242697.20729158094</v>
      </c>
      <c r="AC133" s="175">
        <f t="shared" si="56"/>
        <v>1279676.1839010632</v>
      </c>
      <c r="AD133" s="175">
        <f t="shared" si="56"/>
        <v>397140.88465895061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1946555.9995954596</v>
      </c>
      <c r="L136" s="221">
        <f t="shared" si="57"/>
        <v>508591.17999633553</v>
      </c>
      <c r="M136" s="221">
        <f t="shared" si="57"/>
        <v>1869138.8305544453</v>
      </c>
      <c r="N136" s="221">
        <f t="shared" si="57"/>
        <v>310613.36265032098</v>
      </c>
      <c r="O136" s="221">
        <f t="shared" si="57"/>
        <v>422602.97631296236</v>
      </c>
      <c r="P136" s="221">
        <f t="shared" si="57"/>
        <v>101718.2359992671</v>
      </c>
      <c r="Q136" s="221">
        <f t="shared" si="57"/>
        <v>593356.37666239147</v>
      </c>
      <c r="R136" s="221">
        <f t="shared" si="57"/>
        <v>491638.14066312433</v>
      </c>
      <c r="S136" s="221">
        <f t="shared" si="57"/>
        <v>1220618.8319912052</v>
      </c>
      <c r="T136" s="221">
        <f t="shared" si="57"/>
        <v>322107.74733101251</v>
      </c>
      <c r="U136" s="221">
        <f t="shared" si="57"/>
        <v>169530.39333211185</v>
      </c>
      <c r="V136" s="221">
        <f t="shared" si="57"/>
        <v>118671.27533247828</v>
      </c>
      <c r="W136" s="221">
        <f t="shared" si="57"/>
        <v>152577.35399890065</v>
      </c>
      <c r="X136" s="221">
        <f t="shared" si="57"/>
        <v>457732.06199670199</v>
      </c>
      <c r="Y136" s="221">
        <f t="shared" si="57"/>
        <v>0</v>
      </c>
      <c r="Z136" s="221">
        <f t="shared" si="57"/>
        <v>0</v>
      </c>
      <c r="AA136" s="221">
        <f t="shared" si="57"/>
        <v>152577.35399890065</v>
      </c>
      <c r="AB136" s="221">
        <f t="shared" si="57"/>
        <v>186483.43266532302</v>
      </c>
      <c r="AC136" s="221">
        <f t="shared" si="57"/>
        <v>983276.28132624866</v>
      </c>
      <c r="AD136" s="221">
        <f t="shared" si="57"/>
        <v>305154.70799780131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500000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609999.99999999942</v>
      </c>
      <c r="K137" s="174">
        <f t="shared" si="58"/>
        <v>3299129.9815872763</v>
      </c>
      <c r="L137" s="174">
        <f t="shared" si="58"/>
        <v>861988.2554858278</v>
      </c>
      <c r="M137" s="174">
        <f t="shared" si="58"/>
        <v>3167919.1129937707</v>
      </c>
      <c r="N137" s="174">
        <f t="shared" si="58"/>
        <v>526444.5808978955</v>
      </c>
      <c r="O137" s="174">
        <f t="shared" si="58"/>
        <v>716250.72679741262</v>
      </c>
      <c r="P137" s="174">
        <f t="shared" si="58"/>
        <v>172397.65109716557</v>
      </c>
      <c r="Q137" s="174">
        <f t="shared" si="58"/>
        <v>1005652.9647334658</v>
      </c>
      <c r="R137" s="174">
        <f t="shared" si="58"/>
        <v>833255.31363630015</v>
      </c>
      <c r="S137" s="174">
        <f t="shared" si="58"/>
        <v>2068771.8131659867</v>
      </c>
      <c r="T137" s="174">
        <f t="shared" si="58"/>
        <v>545925.89514102426</v>
      </c>
      <c r="U137" s="174">
        <f t="shared" si="58"/>
        <v>287329.41849527595</v>
      </c>
      <c r="V137" s="174">
        <f t="shared" si="58"/>
        <v>201130.59294669316</v>
      </c>
      <c r="W137" s="174">
        <f t="shared" si="58"/>
        <v>258596.47664574833</v>
      </c>
      <c r="X137" s="174">
        <f t="shared" si="58"/>
        <v>775789.42993724498</v>
      </c>
      <c r="Y137" s="174">
        <f t="shared" si="58"/>
        <v>0</v>
      </c>
      <c r="Z137" s="174">
        <f t="shared" si="58"/>
        <v>0</v>
      </c>
      <c r="AA137" s="174">
        <f t="shared" si="58"/>
        <v>258596.47664574833</v>
      </c>
      <c r="AB137" s="174">
        <f t="shared" si="58"/>
        <v>316062.36034480354</v>
      </c>
      <c r="AC137" s="174">
        <f t="shared" si="58"/>
        <v>1666510.6272726003</v>
      </c>
      <c r="AD137" s="174">
        <f t="shared" si="58"/>
        <v>517192.95329149667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4207185.4945130832</v>
      </c>
      <c r="L138" s="174">
        <f t="shared" si="60"/>
        <v>215564.83539251829</v>
      </c>
      <c r="M138" s="174">
        <f t="shared" si="60"/>
        <v>221556.48353925196</v>
      </c>
      <c r="N138" s="174">
        <f t="shared" si="60"/>
        <v>1621556.4835392518</v>
      </c>
      <c r="O138" s="174">
        <f t="shared" si="60"/>
        <v>-4193.7810055855753</v>
      </c>
      <c r="P138" s="174">
        <f t="shared" si="60"/>
        <v>43112.967078503658</v>
      </c>
      <c r="Q138" s="174">
        <f t="shared" si="60"/>
        <v>251492.307957938</v>
      </c>
      <c r="R138" s="174">
        <f t="shared" si="60"/>
        <v>208379.34087943434</v>
      </c>
      <c r="S138" s="174">
        <f t="shared" si="60"/>
        <v>517355.60494204389</v>
      </c>
      <c r="T138" s="174">
        <f t="shared" si="60"/>
        <v>136524.39574859492</v>
      </c>
      <c r="U138" s="174">
        <f t="shared" si="60"/>
        <v>71854.94513083942</v>
      </c>
      <c r="V138" s="174">
        <f t="shared" si="60"/>
        <v>50298.461591587598</v>
      </c>
      <c r="W138" s="174">
        <f t="shared" si="60"/>
        <v>64669.450617755487</v>
      </c>
      <c r="X138" s="174">
        <f t="shared" si="60"/>
        <v>194008.35185326645</v>
      </c>
      <c r="Y138" s="174">
        <f t="shared" si="60"/>
        <v>0</v>
      </c>
      <c r="Z138" s="174">
        <f t="shared" si="60"/>
        <v>0</v>
      </c>
      <c r="AA138" s="174">
        <f t="shared" si="60"/>
        <v>64669.450617755487</v>
      </c>
      <c r="AB138" s="174">
        <f t="shared" si="60"/>
        <v>79040.439643923368</v>
      </c>
      <c r="AC138" s="174">
        <f t="shared" si="60"/>
        <v>416758.68175886868</v>
      </c>
      <c r="AD138" s="174">
        <f t="shared" si="60"/>
        <v>129338.90123551097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1020000</v>
      </c>
      <c r="K139" s="174">
        <f t="shared" si="62"/>
        <v>14329359.373590184</v>
      </c>
      <c r="L139" s="174">
        <f t="shared" si="62"/>
        <v>880781.20770562184</v>
      </c>
      <c r="M139" s="174">
        <f t="shared" si="62"/>
        <v>2388078.1207705629</v>
      </c>
      <c r="N139" s="174">
        <f t="shared" si="62"/>
        <v>688078.12077056221</v>
      </c>
      <c r="O139" s="174">
        <f t="shared" si="62"/>
        <v>2345933.8722710628</v>
      </c>
      <c r="P139" s="174">
        <f t="shared" si="62"/>
        <v>176156.24154112436</v>
      </c>
      <c r="Q139" s="174">
        <f t="shared" si="62"/>
        <v>1027578.0756565587</v>
      </c>
      <c r="R139" s="174">
        <f t="shared" si="62"/>
        <v>851421.83411543444</v>
      </c>
      <c r="S139" s="174">
        <f t="shared" si="62"/>
        <v>2113874.8984934925</v>
      </c>
      <c r="T139" s="174">
        <f t="shared" si="62"/>
        <v>557828.09821356041</v>
      </c>
      <c r="U139" s="174">
        <f t="shared" si="62"/>
        <v>293593.73590187391</v>
      </c>
      <c r="V139" s="174">
        <f t="shared" si="62"/>
        <v>205515.61513131176</v>
      </c>
      <c r="W139" s="174">
        <f t="shared" si="62"/>
        <v>264234.36231168656</v>
      </c>
      <c r="X139" s="174">
        <f t="shared" si="62"/>
        <v>792703.08693505963</v>
      </c>
      <c r="Y139" s="174">
        <f t="shared" si="62"/>
        <v>0</v>
      </c>
      <c r="Z139" s="174">
        <f t="shared" si="62"/>
        <v>0</v>
      </c>
      <c r="AA139" s="174">
        <f t="shared" si="62"/>
        <v>264234.36231168656</v>
      </c>
      <c r="AB139" s="174">
        <f t="shared" si="62"/>
        <v>322953.10949206131</v>
      </c>
      <c r="AC139" s="174">
        <f t="shared" si="62"/>
        <v>1702843.6682308689</v>
      </c>
      <c r="AD139" s="174">
        <f t="shared" si="62"/>
        <v>528468.72462337313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2655000.0000000005</v>
      </c>
      <c r="K140" s="175">
        <f t="shared" si="64"/>
        <v>8517769.1507139895</v>
      </c>
      <c r="L140" s="175">
        <f t="shared" si="64"/>
        <v>533074.52141969674</v>
      </c>
      <c r="M140" s="175">
        <f t="shared" si="64"/>
        <v>653307.45214197016</v>
      </c>
      <c r="N140" s="175">
        <f t="shared" si="64"/>
        <v>2353307.4521419699</v>
      </c>
      <c r="O140" s="175">
        <f t="shared" si="64"/>
        <v>619406.2056241472</v>
      </c>
      <c r="P140" s="175">
        <f t="shared" si="64"/>
        <v>106614.90428393935</v>
      </c>
      <c r="Q140" s="175">
        <f t="shared" si="64"/>
        <v>621920.27498964628</v>
      </c>
      <c r="R140" s="175">
        <f t="shared" si="64"/>
        <v>515305.37070570688</v>
      </c>
      <c r="S140" s="175">
        <f t="shared" si="64"/>
        <v>1279378.8514072723</v>
      </c>
      <c r="T140" s="175">
        <f t="shared" si="64"/>
        <v>337613.86356580793</v>
      </c>
      <c r="U140" s="175">
        <f t="shared" si="64"/>
        <v>177691.50713989892</v>
      </c>
      <c r="V140" s="175">
        <f t="shared" si="64"/>
        <v>124384.05499792924</v>
      </c>
      <c r="W140" s="175">
        <f t="shared" si="64"/>
        <v>159922.35642590903</v>
      </c>
      <c r="X140" s="175">
        <f t="shared" si="64"/>
        <v>479767.0692777271</v>
      </c>
      <c r="Y140" s="175">
        <f t="shared" si="64"/>
        <v>0</v>
      </c>
      <c r="Z140" s="175">
        <f t="shared" si="64"/>
        <v>0</v>
      </c>
      <c r="AA140" s="175">
        <f t="shared" si="64"/>
        <v>159922.35642590903</v>
      </c>
      <c r="AB140" s="175">
        <f t="shared" si="64"/>
        <v>195460.65785388881</v>
      </c>
      <c r="AC140" s="175">
        <f t="shared" si="64"/>
        <v>1030610.7414114138</v>
      </c>
      <c r="AD140" s="175">
        <f t="shared" si="64"/>
        <v>319844.71285181807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South Wales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1945670.6836746701</v>
      </c>
      <c r="L21" s="156">
        <f>Expenditure!L129</f>
        <v>482031.70237265201</v>
      </c>
      <c r="M21" s="156">
        <f>Expenditure!M129</f>
        <v>1866482.882792077</v>
      </c>
      <c r="N21" s="156">
        <f>Expenditure!N129</f>
        <v>307957.41488795262</v>
      </c>
      <c r="O21" s="156">
        <f>Expenditure!O129</f>
        <v>423119.68690063152</v>
      </c>
      <c r="P21" s="156">
        <f>Expenditure!P129</f>
        <v>96406.3404745304</v>
      </c>
      <c r="Q21" s="156">
        <f>Expenditure!Q129</f>
        <v>562370.31943476072</v>
      </c>
      <c r="R21" s="156">
        <f>Expenditure!R129</f>
        <v>465963.97896023025</v>
      </c>
      <c r="S21" s="156">
        <f>Expenditure!S129</f>
        <v>1156876.0856943647</v>
      </c>
      <c r="T21" s="156">
        <f>Expenditure!T129</f>
        <v>305286.74483601295</v>
      </c>
      <c r="U21" s="156">
        <f>Expenditure!U129</f>
        <v>160677.23412421733</v>
      </c>
      <c r="V21" s="156">
        <f>Expenditure!V129</f>
        <v>112474.06388695214</v>
      </c>
      <c r="W21" s="156">
        <f>Expenditure!W129</f>
        <v>144609.51071179559</v>
      </c>
      <c r="X21" s="156">
        <f>Expenditure!X129</f>
        <v>433828.53213538678</v>
      </c>
      <c r="Y21" s="156">
        <f>Expenditure!Y129</f>
        <v>0</v>
      </c>
      <c r="Z21" s="156">
        <f>Expenditure!Z129</f>
        <v>0</v>
      </c>
      <c r="AA21" s="156">
        <f>Expenditure!AA129</f>
        <v>144609.51071179559</v>
      </c>
      <c r="AB21" s="156">
        <f>Expenditure!AB129</f>
        <v>176744.95753663906</v>
      </c>
      <c r="AC21" s="156">
        <f>Expenditure!AC129</f>
        <v>931927.9579204605</v>
      </c>
      <c r="AD21" s="156">
        <f>Expenditure!AD129</f>
        <v>289219.02142359118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500000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609999.99999999942</v>
      </c>
      <c r="K22" s="152">
        <f>Expenditure!K130</f>
        <v>3297629.4995574453</v>
      </c>
      <c r="L22" s="152">
        <f>Expenditure!L130</f>
        <v>816973.79459089274</v>
      </c>
      <c r="M22" s="152">
        <f>Expenditure!M130</f>
        <v>3163417.6669042772</v>
      </c>
      <c r="N22" s="152">
        <f>Expenditure!N130</f>
        <v>521943.13480840193</v>
      </c>
      <c r="O22" s="152">
        <f>Expenditure!O130</f>
        <v>717126.4762708093</v>
      </c>
      <c r="P22" s="152">
        <f>Expenditure!P130</f>
        <v>163394.75891817856</v>
      </c>
      <c r="Q22" s="152">
        <f>Expenditure!Q130</f>
        <v>953136.09368937486</v>
      </c>
      <c r="R22" s="152">
        <f>Expenditure!R130</f>
        <v>789741.33477119636</v>
      </c>
      <c r="S22" s="152">
        <f>Expenditure!S130</f>
        <v>1960737.1070181427</v>
      </c>
      <c r="T22" s="152">
        <f>Expenditure!T130</f>
        <v>517416.73657423205</v>
      </c>
      <c r="U22" s="152">
        <f>Expenditure!U130</f>
        <v>272324.59819696425</v>
      </c>
      <c r="V22" s="152">
        <f>Expenditure!V130</f>
        <v>190627.21873787497</v>
      </c>
      <c r="W22" s="152">
        <f>Expenditure!W130</f>
        <v>245092.13837726784</v>
      </c>
      <c r="X22" s="152">
        <f>Expenditure!X130</f>
        <v>735276.41513180349</v>
      </c>
      <c r="Y22" s="152">
        <f>Expenditure!Y130</f>
        <v>0</v>
      </c>
      <c r="Z22" s="152">
        <f>Expenditure!Z130</f>
        <v>0</v>
      </c>
      <c r="AA22" s="152">
        <f>Expenditure!AA130</f>
        <v>245092.13837726784</v>
      </c>
      <c r="AB22" s="152">
        <f>Expenditure!AB130</f>
        <v>299557.05801666068</v>
      </c>
      <c r="AC22" s="152">
        <f>Expenditure!AC130</f>
        <v>1579482.6695423927</v>
      </c>
      <c r="AD22" s="152">
        <f>Expenditure!AD130</f>
        <v>490184.27675453568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4206810.2560342392</v>
      </c>
      <c r="L23" s="152">
        <f>Expenditure!L131</f>
        <v>204307.6810271951</v>
      </c>
      <c r="M23" s="152">
        <f>Expenditure!M131</f>
        <v>220430.76810271962</v>
      </c>
      <c r="N23" s="152">
        <f>Expenditure!N131</f>
        <v>1620430.7681027194</v>
      </c>
      <c r="O23" s="152">
        <f>Expenditure!O131</f>
        <v>-3974.7747837763777</v>
      </c>
      <c r="P23" s="152">
        <f>Expenditure!P131</f>
        <v>40861.536205439021</v>
      </c>
      <c r="Q23" s="152">
        <f>Expenditure!Q131</f>
        <v>238358.96119839427</v>
      </c>
      <c r="R23" s="152">
        <f>Expenditure!R131</f>
        <v>197497.42499295526</v>
      </c>
      <c r="S23" s="152">
        <f>Expenditure!S131</f>
        <v>490338.43446526822</v>
      </c>
      <c r="T23" s="152">
        <f>Expenditure!T131</f>
        <v>129394.86465055689</v>
      </c>
      <c r="U23" s="152">
        <f>Expenditure!U131</f>
        <v>68102.56034239837</v>
      </c>
      <c r="V23" s="152">
        <f>Expenditure!V131</f>
        <v>47671.792239678856</v>
      </c>
      <c r="W23" s="152">
        <f>Expenditure!W131</f>
        <v>61292.304308158527</v>
      </c>
      <c r="X23" s="152">
        <f>Expenditure!X131</f>
        <v>183876.91292447559</v>
      </c>
      <c r="Y23" s="152">
        <f>Expenditure!Y131</f>
        <v>0</v>
      </c>
      <c r="Z23" s="152">
        <f>Expenditure!Z131</f>
        <v>0</v>
      </c>
      <c r="AA23" s="152">
        <f>Expenditure!AA131</f>
        <v>61292.304308158527</v>
      </c>
      <c r="AB23" s="152">
        <f>Expenditure!AB131</f>
        <v>74912.816376638206</v>
      </c>
      <c r="AC23" s="152">
        <f>Expenditure!AC131</f>
        <v>394994.84998591052</v>
      </c>
      <c r="AD23" s="152">
        <f>Expenditure!AD131</f>
        <v>122584.60861631705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1020000</v>
      </c>
      <c r="K24" s="152">
        <f>Expenditure!K132</f>
        <v>14327826.178252587</v>
      </c>
      <c r="L24" s="152">
        <f>Expenditure!L132</f>
        <v>834785.34757767571</v>
      </c>
      <c r="M24" s="152">
        <f>Expenditure!M132</f>
        <v>2383478.5347577683</v>
      </c>
      <c r="N24" s="152">
        <f>Expenditure!N132</f>
        <v>683478.53475776757</v>
      </c>
      <c r="O24" s="152">
        <f>Expenditure!O132</f>
        <v>2346828.7147169048</v>
      </c>
      <c r="P24" s="152">
        <f>Expenditure!P132</f>
        <v>166957.06951553514</v>
      </c>
      <c r="Q24" s="152">
        <f>Expenditure!Q132</f>
        <v>973916.23884062166</v>
      </c>
      <c r="R24" s="152">
        <f>Expenditure!R132</f>
        <v>806959.16932508652</v>
      </c>
      <c r="S24" s="152">
        <f>Expenditure!S132</f>
        <v>2003484.8341864217</v>
      </c>
      <c r="T24" s="152">
        <f>Expenditure!T132</f>
        <v>528697.38679919462</v>
      </c>
      <c r="U24" s="152">
        <f>Expenditure!U132</f>
        <v>278261.7825258919</v>
      </c>
      <c r="V24" s="152">
        <f>Expenditure!V132</f>
        <v>194783.24776812433</v>
      </c>
      <c r="W24" s="152">
        <f>Expenditure!W132</f>
        <v>250435.60427330271</v>
      </c>
      <c r="X24" s="152">
        <f>Expenditure!X132</f>
        <v>751306.81281990814</v>
      </c>
      <c r="Y24" s="152">
        <f>Expenditure!Y132</f>
        <v>0</v>
      </c>
      <c r="Z24" s="152">
        <f>Expenditure!Z132</f>
        <v>0</v>
      </c>
      <c r="AA24" s="152">
        <f>Expenditure!AA132</f>
        <v>250435.60427330271</v>
      </c>
      <c r="AB24" s="152">
        <f>Expenditure!AB132</f>
        <v>306087.96077848109</v>
      </c>
      <c r="AC24" s="152">
        <f>Expenditure!AC132</f>
        <v>1613918.338650173</v>
      </c>
      <c r="AD24" s="152">
        <f>Expenditure!AD132</f>
        <v>500871.20854660543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2655000.0000000005</v>
      </c>
      <c r="K25" s="162">
        <f>Expenditure!K133</f>
        <v>8522063.3824810516</v>
      </c>
      <c r="L25" s="162">
        <f>Expenditure!L133</f>
        <v>661901.47443158436</v>
      </c>
      <c r="M25" s="162">
        <f>Expenditure!M133</f>
        <v>666190.14744315902</v>
      </c>
      <c r="N25" s="162">
        <f>Expenditure!N133</f>
        <v>2366190.147443159</v>
      </c>
      <c r="O25" s="162">
        <f>Expenditure!O133</f>
        <v>616899.89689543017</v>
      </c>
      <c r="P25" s="162">
        <f>Expenditure!P133</f>
        <v>132380.29488631687</v>
      </c>
      <c r="Q25" s="162">
        <f>Expenditure!Q133</f>
        <v>772218.38683684845</v>
      </c>
      <c r="R25" s="162">
        <f>Expenditure!R133</f>
        <v>639838.09195053158</v>
      </c>
      <c r="S25" s="162">
        <f>Expenditure!S133</f>
        <v>1588563.5386358025</v>
      </c>
      <c r="T25" s="162">
        <f>Expenditure!T133</f>
        <v>419204.26714000345</v>
      </c>
      <c r="U25" s="162">
        <f>Expenditure!U133</f>
        <v>220633.82481052811</v>
      </c>
      <c r="V25" s="162">
        <f>Expenditure!V133</f>
        <v>154443.67736736967</v>
      </c>
      <c r="W25" s="162">
        <f>Expenditure!W133</f>
        <v>198570.44232947531</v>
      </c>
      <c r="X25" s="162">
        <f>Expenditure!X133</f>
        <v>595711.32698842592</v>
      </c>
      <c r="Y25" s="162">
        <f>Expenditure!Y133</f>
        <v>0</v>
      </c>
      <c r="Z25" s="162">
        <f>Expenditure!Z133</f>
        <v>0</v>
      </c>
      <c r="AA25" s="162">
        <f>Expenditure!AA133</f>
        <v>198570.44232947531</v>
      </c>
      <c r="AB25" s="162">
        <f>Expenditure!AB133</f>
        <v>242697.20729158094</v>
      </c>
      <c r="AC25" s="162">
        <f>Expenditure!AC133</f>
        <v>1279676.1839010632</v>
      </c>
      <c r="AD25" s="162">
        <f>Expenditure!AD133</f>
        <v>397140.88465895061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1946555.9995954596</v>
      </c>
      <c r="L28" s="156">
        <f>Expenditure!L136</f>
        <v>508591.17999633553</v>
      </c>
      <c r="M28" s="156">
        <f>Expenditure!M136</f>
        <v>1869138.8305544453</v>
      </c>
      <c r="N28" s="156">
        <f>Expenditure!N136</f>
        <v>310613.36265032098</v>
      </c>
      <c r="O28" s="156">
        <f>Expenditure!O136</f>
        <v>422602.97631296236</v>
      </c>
      <c r="P28" s="156">
        <f>Expenditure!P136</f>
        <v>101718.2359992671</v>
      </c>
      <c r="Q28" s="156">
        <f>Expenditure!Q136</f>
        <v>593356.37666239147</v>
      </c>
      <c r="R28" s="156">
        <f>Expenditure!R136</f>
        <v>491638.14066312433</v>
      </c>
      <c r="S28" s="156">
        <f>Expenditure!S136</f>
        <v>1220618.8319912052</v>
      </c>
      <c r="T28" s="156">
        <f>Expenditure!T136</f>
        <v>322107.74733101251</v>
      </c>
      <c r="U28" s="156">
        <f>Expenditure!U136</f>
        <v>169530.39333211185</v>
      </c>
      <c r="V28" s="156">
        <f>Expenditure!V136</f>
        <v>118671.27533247828</v>
      </c>
      <c r="W28" s="156">
        <f>Expenditure!W136</f>
        <v>152577.35399890065</v>
      </c>
      <c r="X28" s="156">
        <f>Expenditure!X136</f>
        <v>457732.06199670199</v>
      </c>
      <c r="Y28" s="156">
        <f>Expenditure!Y136</f>
        <v>0</v>
      </c>
      <c r="Z28" s="156">
        <f>Expenditure!Z136</f>
        <v>0</v>
      </c>
      <c r="AA28" s="156">
        <f>Expenditure!AA136</f>
        <v>152577.35399890065</v>
      </c>
      <c r="AB28" s="156">
        <f>Expenditure!AB136</f>
        <v>186483.43266532302</v>
      </c>
      <c r="AC28" s="156">
        <f>Expenditure!AC136</f>
        <v>983276.28132624866</v>
      </c>
      <c r="AD28" s="156">
        <f>Expenditure!AD136</f>
        <v>305154.70799780131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500000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609999.99999999942</v>
      </c>
      <c r="K29" s="152">
        <f>Expenditure!K137</f>
        <v>3299129.9815872763</v>
      </c>
      <c r="L29" s="152">
        <f>Expenditure!L137</f>
        <v>861988.2554858278</v>
      </c>
      <c r="M29" s="152">
        <f>Expenditure!M137</f>
        <v>3167919.1129937707</v>
      </c>
      <c r="N29" s="152">
        <f>Expenditure!N137</f>
        <v>526444.5808978955</v>
      </c>
      <c r="O29" s="152">
        <f>Expenditure!O137</f>
        <v>716250.72679741262</v>
      </c>
      <c r="P29" s="152">
        <f>Expenditure!P137</f>
        <v>172397.65109716557</v>
      </c>
      <c r="Q29" s="152">
        <f>Expenditure!Q137</f>
        <v>1005652.9647334658</v>
      </c>
      <c r="R29" s="152">
        <f>Expenditure!R137</f>
        <v>833255.31363630015</v>
      </c>
      <c r="S29" s="152">
        <f>Expenditure!S137</f>
        <v>2068771.8131659867</v>
      </c>
      <c r="T29" s="152">
        <f>Expenditure!T137</f>
        <v>545925.89514102426</v>
      </c>
      <c r="U29" s="152">
        <f>Expenditure!U137</f>
        <v>287329.41849527595</v>
      </c>
      <c r="V29" s="152">
        <f>Expenditure!V137</f>
        <v>201130.59294669316</v>
      </c>
      <c r="W29" s="152">
        <f>Expenditure!W137</f>
        <v>258596.47664574833</v>
      </c>
      <c r="X29" s="152">
        <f>Expenditure!X137</f>
        <v>775789.42993724498</v>
      </c>
      <c r="Y29" s="152">
        <f>Expenditure!Y137</f>
        <v>0</v>
      </c>
      <c r="Z29" s="152">
        <f>Expenditure!Z137</f>
        <v>0</v>
      </c>
      <c r="AA29" s="152">
        <f>Expenditure!AA137</f>
        <v>258596.47664574833</v>
      </c>
      <c r="AB29" s="152">
        <f>Expenditure!AB137</f>
        <v>316062.36034480354</v>
      </c>
      <c r="AC29" s="152">
        <f>Expenditure!AC137</f>
        <v>1666510.6272726003</v>
      </c>
      <c r="AD29" s="152">
        <f>Expenditure!AD137</f>
        <v>517192.95329149667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4207185.4945130832</v>
      </c>
      <c r="L30" s="152">
        <f>Expenditure!L138</f>
        <v>215564.83539251829</v>
      </c>
      <c r="M30" s="152">
        <f>Expenditure!M138</f>
        <v>221556.48353925196</v>
      </c>
      <c r="N30" s="152">
        <f>Expenditure!N138</f>
        <v>1621556.4835392518</v>
      </c>
      <c r="O30" s="152">
        <f>Expenditure!O138</f>
        <v>-4193.7810055855753</v>
      </c>
      <c r="P30" s="152">
        <f>Expenditure!P138</f>
        <v>43112.967078503658</v>
      </c>
      <c r="Q30" s="152">
        <f>Expenditure!Q138</f>
        <v>251492.307957938</v>
      </c>
      <c r="R30" s="152">
        <f>Expenditure!R138</f>
        <v>208379.34087943434</v>
      </c>
      <c r="S30" s="152">
        <f>Expenditure!S138</f>
        <v>517355.60494204389</v>
      </c>
      <c r="T30" s="152">
        <f>Expenditure!T138</f>
        <v>136524.39574859492</v>
      </c>
      <c r="U30" s="152">
        <f>Expenditure!U138</f>
        <v>71854.94513083942</v>
      </c>
      <c r="V30" s="152">
        <f>Expenditure!V138</f>
        <v>50298.461591587598</v>
      </c>
      <c r="W30" s="152">
        <f>Expenditure!W138</f>
        <v>64669.450617755487</v>
      </c>
      <c r="X30" s="152">
        <f>Expenditure!X138</f>
        <v>194008.35185326645</v>
      </c>
      <c r="Y30" s="152">
        <f>Expenditure!Y138</f>
        <v>0</v>
      </c>
      <c r="Z30" s="152">
        <f>Expenditure!Z138</f>
        <v>0</v>
      </c>
      <c r="AA30" s="152">
        <f>Expenditure!AA138</f>
        <v>64669.450617755487</v>
      </c>
      <c r="AB30" s="152">
        <f>Expenditure!AB138</f>
        <v>79040.439643923368</v>
      </c>
      <c r="AC30" s="152">
        <f>Expenditure!AC138</f>
        <v>416758.68175886868</v>
      </c>
      <c r="AD30" s="152">
        <f>Expenditure!AD138</f>
        <v>129338.90123551097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1020000</v>
      </c>
      <c r="K31" s="152">
        <f>Expenditure!K139</f>
        <v>14329359.373590184</v>
      </c>
      <c r="L31" s="152">
        <f>Expenditure!L139</f>
        <v>880781.20770562184</v>
      </c>
      <c r="M31" s="152">
        <f>Expenditure!M139</f>
        <v>2388078.1207705629</v>
      </c>
      <c r="N31" s="152">
        <f>Expenditure!N139</f>
        <v>688078.12077056221</v>
      </c>
      <c r="O31" s="152">
        <f>Expenditure!O139</f>
        <v>2345933.8722710628</v>
      </c>
      <c r="P31" s="152">
        <f>Expenditure!P139</f>
        <v>176156.24154112436</v>
      </c>
      <c r="Q31" s="152">
        <f>Expenditure!Q139</f>
        <v>1027578.0756565587</v>
      </c>
      <c r="R31" s="152">
        <f>Expenditure!R139</f>
        <v>851421.83411543444</v>
      </c>
      <c r="S31" s="152">
        <f>Expenditure!S139</f>
        <v>2113874.8984934925</v>
      </c>
      <c r="T31" s="152">
        <f>Expenditure!T139</f>
        <v>557828.09821356041</v>
      </c>
      <c r="U31" s="152">
        <f>Expenditure!U139</f>
        <v>293593.73590187391</v>
      </c>
      <c r="V31" s="152">
        <f>Expenditure!V139</f>
        <v>205515.61513131176</v>
      </c>
      <c r="W31" s="152">
        <f>Expenditure!W139</f>
        <v>264234.36231168656</v>
      </c>
      <c r="X31" s="152">
        <f>Expenditure!X139</f>
        <v>792703.08693505963</v>
      </c>
      <c r="Y31" s="152">
        <f>Expenditure!Y139</f>
        <v>0</v>
      </c>
      <c r="Z31" s="152">
        <f>Expenditure!Z139</f>
        <v>0</v>
      </c>
      <c r="AA31" s="152">
        <f>Expenditure!AA139</f>
        <v>264234.36231168656</v>
      </c>
      <c r="AB31" s="152">
        <f>Expenditure!AB139</f>
        <v>322953.10949206131</v>
      </c>
      <c r="AC31" s="152">
        <f>Expenditure!AC139</f>
        <v>1702843.6682308689</v>
      </c>
      <c r="AD31" s="152">
        <f>Expenditure!AD139</f>
        <v>528468.72462337313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2655000.0000000005</v>
      </c>
      <c r="K32" s="162">
        <f>Expenditure!K140</f>
        <v>8517769.1507139895</v>
      </c>
      <c r="L32" s="162">
        <f>Expenditure!L140</f>
        <v>533074.52141969674</v>
      </c>
      <c r="M32" s="162">
        <f>Expenditure!M140</f>
        <v>653307.45214197016</v>
      </c>
      <c r="N32" s="162">
        <f>Expenditure!N140</f>
        <v>2353307.4521419699</v>
      </c>
      <c r="O32" s="162">
        <f>Expenditure!O140</f>
        <v>619406.2056241472</v>
      </c>
      <c r="P32" s="162">
        <f>Expenditure!P140</f>
        <v>106614.90428393935</v>
      </c>
      <c r="Q32" s="162">
        <f>Expenditure!Q140</f>
        <v>621920.27498964628</v>
      </c>
      <c r="R32" s="162">
        <f>Expenditure!R140</f>
        <v>515305.37070570688</v>
      </c>
      <c r="S32" s="162">
        <f>Expenditure!S140</f>
        <v>1279378.8514072723</v>
      </c>
      <c r="T32" s="162">
        <f>Expenditure!T140</f>
        <v>337613.86356580793</v>
      </c>
      <c r="U32" s="162">
        <f>Expenditure!U140</f>
        <v>177691.50713989892</v>
      </c>
      <c r="V32" s="162">
        <f>Expenditure!V140</f>
        <v>124384.05499792924</v>
      </c>
      <c r="W32" s="162">
        <f>Expenditure!W140</f>
        <v>159922.35642590903</v>
      </c>
      <c r="X32" s="162">
        <f>Expenditure!X140</f>
        <v>479767.0692777271</v>
      </c>
      <c r="Y32" s="162">
        <f>Expenditure!Y140</f>
        <v>0</v>
      </c>
      <c r="Z32" s="162">
        <f>Expenditure!Z140</f>
        <v>0</v>
      </c>
      <c r="AA32" s="162">
        <f>Expenditure!AA140</f>
        <v>159922.35642590903</v>
      </c>
      <c r="AB32" s="162">
        <f>Expenditure!AB140</f>
        <v>195460.65785388881</v>
      </c>
      <c r="AC32" s="162">
        <f>Expenditure!AC140</f>
        <v>1030610.7414114138</v>
      </c>
      <c r="AD32" s="162">
        <f>Expenditure!AD140</f>
        <v>319844.71285181807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5218373.217017889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7996957.9851888269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2562846.1239557625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8871523.3828476835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6542099.2909898404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31191800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5372530.1896582991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8258231.6862353943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2628185.0911633316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9138493.3380471505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5794359.6948958319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31191800.000000007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0.16729952157355102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0.25638013789485786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8.2164098383413667E-2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0.28441844917086168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0.20973779297731585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0.17224174910259421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0.26475649645853694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8.425884659312162E-2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0.29297742797937754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0.18576547986636971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6" ma:contentTypeDescription="Create a new document." ma:contentTypeScope="" ma:versionID="b0c4a1b394f54adf9dea6fa0d344b31f">
  <xsd:schema xmlns:xsd="http://www.w3.org/2001/XMLSchema" xmlns:xs="http://www.w3.org/2001/XMLSchema" xmlns:p="http://schemas.microsoft.com/office/2006/metadata/properties" xmlns:ns2="56525fcc-fd9b-4a18-b571-66fa38027e5b" xmlns:ns3="dcbf8a88-e063-4a69-82e9-42d02808f636" targetNamespace="http://schemas.microsoft.com/office/2006/metadata/properties" ma:root="true" ma:fieldsID="c30160deef21f5587b767b69d66c6457" ns2:_="" ns3:_="">
    <xsd:import namespace="56525fcc-fd9b-4a18-b571-66fa38027e5b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www.w3.org/XML/1998/namespace"/>
    <ds:schemaRef ds:uri="http://schemas.microsoft.com/office/2006/documentManagement/types"/>
    <ds:schemaRef ds:uri="df11e38d-df47-44a9-bb81-9cb5331e96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7DC67-CB01-4257-BCCE-2D66F7B3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2021-12-15T15:21:04Z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