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4\TME\MIDE\"/>
    </mc:Choice>
  </mc:AlternateContent>
  <bookViews>
    <workbookView xWindow="0" yWindow="0" windowWidth="38400" windowHeight="12000"/>
  </bookViews>
  <sheets>
    <sheet name="Sheet1" sheetId="1" r:id="rId1"/>
  </sheets>
  <externalReferences>
    <externalReference r:id="rId2"/>
  </externalReference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1" i="1"/>
  <c r="A22" i="1"/>
  <c r="A23" i="1"/>
  <c r="A24" i="1"/>
  <c r="A25" i="1"/>
  <c r="A26" i="1"/>
  <c r="A27" i="1"/>
  <c r="A28" i="1"/>
  <c r="A29" i="1"/>
  <c r="A33" i="1"/>
  <c r="A34" i="1"/>
  <c r="A30" i="1"/>
  <c r="A21" i="1"/>
  <c r="C17" i="1" l="1"/>
  <c r="C32" i="1"/>
  <c r="C21" i="1"/>
  <c r="C30" i="1" l="1"/>
  <c r="C26" i="1"/>
  <c r="C33" i="1"/>
  <c r="C23" i="1"/>
  <c r="C27" i="1"/>
  <c r="C29" i="1"/>
  <c r="C22" i="1"/>
  <c r="R21" i="1"/>
  <c r="R17" i="1"/>
  <c r="R22" i="1"/>
  <c r="M24" i="1"/>
  <c r="M21" i="1"/>
  <c r="M22" i="1"/>
  <c r="M17" i="1"/>
  <c r="C25" i="1"/>
  <c r="C24" i="1"/>
  <c r="C28" i="1"/>
  <c r="C31" i="1"/>
  <c r="H21" i="1"/>
  <c r="H17" i="1"/>
  <c r="H26" i="1"/>
  <c r="H23" i="1"/>
  <c r="W17" i="1"/>
  <c r="W21" i="1"/>
  <c r="C18" i="1"/>
  <c r="C34" i="1"/>
  <c r="W28" i="1" l="1"/>
  <c r="H29" i="1"/>
  <c r="H32" i="1"/>
  <c r="M26" i="1"/>
  <c r="M28" i="1"/>
  <c r="H33" i="1"/>
  <c r="H25" i="1"/>
  <c r="R25" i="1"/>
  <c r="W26" i="1"/>
  <c r="R27" i="1"/>
  <c r="W24" i="1"/>
  <c r="W29" i="1"/>
  <c r="H27" i="1"/>
  <c r="M29" i="1"/>
  <c r="M31" i="1"/>
  <c r="M33" i="1"/>
  <c r="R23" i="1"/>
  <c r="R30" i="1"/>
  <c r="W32" i="1"/>
  <c r="R29" i="1"/>
  <c r="R33" i="1"/>
  <c r="C35" i="1"/>
  <c r="C37" i="1" s="1"/>
  <c r="W25" i="1"/>
  <c r="W27" i="1"/>
  <c r="H22" i="1"/>
  <c r="M32" i="1"/>
  <c r="M34" i="1"/>
  <c r="M18" i="1"/>
  <c r="W30" i="1"/>
  <c r="R26" i="1"/>
  <c r="W31" i="1"/>
  <c r="W33" i="1"/>
  <c r="H24" i="1"/>
  <c r="H28" i="1"/>
  <c r="R28" i="1"/>
  <c r="R32" i="1"/>
  <c r="W22" i="1"/>
  <c r="W34" i="1"/>
  <c r="W18" i="1"/>
  <c r="W23" i="1"/>
  <c r="H30" i="1"/>
  <c r="H31" i="1"/>
  <c r="M23" i="1"/>
  <c r="M25" i="1"/>
  <c r="M27" i="1"/>
  <c r="R31" i="1"/>
  <c r="R24" i="1"/>
  <c r="H34" i="1"/>
  <c r="H18" i="1"/>
  <c r="M30" i="1"/>
  <c r="R34" i="1"/>
  <c r="R18" i="1"/>
  <c r="H35" i="1" l="1"/>
  <c r="H37" i="1" s="1"/>
  <c r="M35" i="1"/>
  <c r="M37" i="1" s="1"/>
  <c r="R35" i="1"/>
  <c r="R37" i="1" s="1"/>
  <c r="W35" i="1"/>
  <c r="W37" i="1" s="1"/>
  <c r="T22" i="1" l="1"/>
  <c r="T24" i="1"/>
  <c r="T21" i="1"/>
  <c r="T17" i="1"/>
  <c r="T32" i="1"/>
  <c r="G21" i="1"/>
  <c r="G22" i="1"/>
  <c r="G17" i="1"/>
  <c r="G23" i="1"/>
  <c r="T29" i="1" l="1"/>
  <c r="T26" i="1"/>
  <c r="G25" i="1"/>
  <c r="G27" i="1"/>
  <c r="G29" i="1"/>
  <c r="G31" i="1"/>
  <c r="G33" i="1"/>
  <c r="G26" i="1"/>
  <c r="G28" i="1"/>
  <c r="G30" i="1"/>
  <c r="U17" i="1"/>
  <c r="U21" i="1"/>
  <c r="U24" i="1"/>
  <c r="T25" i="1"/>
  <c r="G32" i="1"/>
  <c r="G34" i="1"/>
  <c r="G18" i="1"/>
  <c r="T27" i="1"/>
  <c r="T28" i="1"/>
  <c r="T30" i="1"/>
  <c r="T33" i="1"/>
  <c r="T31" i="1"/>
  <c r="G24" i="1"/>
  <c r="T23" i="1"/>
  <c r="T18" i="1"/>
  <c r="T34" i="1"/>
  <c r="G35" i="1" l="1"/>
  <c r="G37" i="1" s="1"/>
  <c r="U26" i="1"/>
  <c r="U28" i="1"/>
  <c r="T35" i="1"/>
  <c r="T37" i="1" s="1"/>
  <c r="N22" i="1"/>
  <c r="N17" i="1"/>
  <c r="N24" i="1"/>
  <c r="N21" i="1"/>
  <c r="K17" i="1"/>
  <c r="K21" i="1"/>
  <c r="K22" i="1"/>
  <c r="U27" i="1"/>
  <c r="U29" i="1"/>
  <c r="U31" i="1"/>
  <c r="L21" i="1"/>
  <c r="L17" i="1"/>
  <c r="L22" i="1"/>
  <c r="S21" i="1"/>
  <c r="S17" i="1"/>
  <c r="U30" i="1"/>
  <c r="U32" i="1"/>
  <c r="U18" i="1"/>
  <c r="U34" i="1"/>
  <c r="D17" i="1"/>
  <c r="D21" i="1"/>
  <c r="D24" i="1"/>
  <c r="U33" i="1"/>
  <c r="V17" i="1"/>
  <c r="V23" i="1"/>
  <c r="V21" i="1"/>
  <c r="U22" i="1"/>
  <c r="E17" i="1"/>
  <c r="E22" i="1"/>
  <c r="E21" i="1"/>
  <c r="P17" i="1"/>
  <c r="P21" i="1"/>
  <c r="U23" i="1"/>
  <c r="U25" i="1"/>
  <c r="D30" i="1" l="1"/>
  <c r="D27" i="1"/>
  <c r="V26" i="1"/>
  <c r="D32" i="1"/>
  <c r="V28" i="1"/>
  <c r="V33" i="1"/>
  <c r="L27" i="1"/>
  <c r="P31" i="1"/>
  <c r="L29" i="1"/>
  <c r="K27" i="1"/>
  <c r="S32" i="1"/>
  <c r="L32" i="1"/>
  <c r="K25" i="1"/>
  <c r="S24" i="1"/>
  <c r="N32" i="1"/>
  <c r="N25" i="1"/>
  <c r="E25" i="1"/>
  <c r="E27" i="1"/>
  <c r="L25" i="1"/>
  <c r="P29" i="1"/>
  <c r="U35" i="1"/>
  <c r="U37" i="1" s="1"/>
  <c r="V30" i="1"/>
  <c r="S29" i="1"/>
  <c r="S31" i="1"/>
  <c r="K24" i="1"/>
  <c r="D25" i="1"/>
  <c r="K29" i="1"/>
  <c r="N26" i="1"/>
  <c r="N33" i="1"/>
  <c r="P23" i="1"/>
  <c r="E28" i="1"/>
  <c r="E30" i="1"/>
  <c r="E32" i="1"/>
  <c r="V31" i="1"/>
  <c r="D31" i="1"/>
  <c r="K32" i="1"/>
  <c r="N29" i="1"/>
  <c r="P24" i="1"/>
  <c r="P26" i="1"/>
  <c r="E31" i="1"/>
  <c r="E33" i="1"/>
  <c r="V34" i="1"/>
  <c r="V18" i="1"/>
  <c r="L30" i="1"/>
  <c r="K30" i="1"/>
  <c r="P25" i="1"/>
  <c r="P27" i="1"/>
  <c r="E34" i="1"/>
  <c r="E18" i="1"/>
  <c r="D22" i="1"/>
  <c r="S22" i="1"/>
  <c r="L23" i="1"/>
  <c r="L33" i="1"/>
  <c r="K28" i="1"/>
  <c r="K33" i="1"/>
  <c r="J17" i="1"/>
  <c r="J23" i="1"/>
  <c r="J22" i="1"/>
  <c r="J27" i="1"/>
  <c r="J21" i="1"/>
  <c r="O22" i="1"/>
  <c r="O17" i="1"/>
  <c r="O21" i="1"/>
  <c r="P30" i="1"/>
  <c r="P32" i="1"/>
  <c r="E23" i="1"/>
  <c r="V24" i="1"/>
  <c r="D23" i="1"/>
  <c r="D28" i="1"/>
  <c r="S23" i="1"/>
  <c r="S25" i="1"/>
  <c r="S27" i="1"/>
  <c r="L26" i="1"/>
  <c r="K31" i="1"/>
  <c r="N28" i="1"/>
  <c r="L34" i="1"/>
  <c r="L18" i="1"/>
  <c r="F17" i="1"/>
  <c r="F21" i="1"/>
  <c r="F25" i="1"/>
  <c r="F22" i="1"/>
  <c r="Q17" i="1"/>
  <c r="Q23" i="1"/>
  <c r="Q21" i="1"/>
  <c r="P34" i="1"/>
  <c r="P18" i="1"/>
  <c r="P33" i="1"/>
  <c r="E24" i="1"/>
  <c r="E26" i="1"/>
  <c r="V22" i="1"/>
  <c r="V27" i="1"/>
  <c r="V29" i="1"/>
  <c r="D26" i="1"/>
  <c r="D34" i="1"/>
  <c r="D18" i="1"/>
  <c r="S26" i="1"/>
  <c r="S28" i="1"/>
  <c r="S30" i="1"/>
  <c r="L28" i="1"/>
  <c r="K34" i="1"/>
  <c r="K18" i="1"/>
  <c r="K23" i="1"/>
  <c r="N27" i="1"/>
  <c r="N31" i="1"/>
  <c r="S34" i="1"/>
  <c r="S18" i="1"/>
  <c r="B17" i="1"/>
  <c r="B23" i="1"/>
  <c r="B21" i="1"/>
  <c r="P22" i="1"/>
  <c r="P28" i="1"/>
  <c r="E29" i="1"/>
  <c r="V25" i="1"/>
  <c r="V32" i="1"/>
  <c r="D33" i="1"/>
  <c r="D29" i="1"/>
  <c r="S33" i="1"/>
  <c r="L31" i="1"/>
  <c r="L24" i="1"/>
  <c r="K26" i="1"/>
  <c r="N23" i="1"/>
  <c r="N30" i="1"/>
  <c r="N18" i="1"/>
  <c r="N34" i="1"/>
  <c r="J30" i="1" l="1"/>
  <c r="B30" i="1"/>
  <c r="J31" i="1"/>
  <c r="O25" i="1"/>
  <c r="B32" i="1"/>
  <c r="O28" i="1"/>
  <c r="J33" i="1"/>
  <c r="J29" i="1"/>
  <c r="F32" i="1"/>
  <c r="B26" i="1"/>
  <c r="F29" i="1"/>
  <c r="B29" i="1"/>
  <c r="F28" i="1"/>
  <c r="D35" i="1"/>
  <c r="D37" i="1" s="1"/>
  <c r="Q31" i="1"/>
  <c r="Q33" i="1"/>
  <c r="P35" i="1"/>
  <c r="P37" i="1" s="1"/>
  <c r="B31" i="1"/>
  <c r="O32" i="1"/>
  <c r="Q28" i="1"/>
  <c r="N35" i="1"/>
  <c r="N37" i="1" s="1"/>
  <c r="Q26" i="1"/>
  <c r="E35" i="1"/>
  <c r="E37" i="1" s="1"/>
  <c r="L35" i="1"/>
  <c r="L37" i="1" s="1"/>
  <c r="B27" i="1"/>
  <c r="K35" i="1"/>
  <c r="K37" i="1" s="1"/>
  <c r="V35" i="1"/>
  <c r="V37" i="1" s="1"/>
  <c r="F31" i="1"/>
  <c r="F27" i="1"/>
  <c r="O33" i="1"/>
  <c r="J24" i="1"/>
  <c r="S35" i="1"/>
  <c r="S37" i="1" s="1"/>
  <c r="F23" i="1"/>
  <c r="Q34" i="1"/>
  <c r="Q18" i="1"/>
  <c r="O23" i="1"/>
  <c r="J25" i="1"/>
  <c r="B18" i="1"/>
  <c r="B34" i="1"/>
  <c r="B33" i="1"/>
  <c r="B24" i="1"/>
  <c r="F24" i="1"/>
  <c r="O26" i="1"/>
  <c r="J26" i="1"/>
  <c r="J34" i="1"/>
  <c r="J18" i="1"/>
  <c r="B22" i="1"/>
  <c r="Q22" i="1"/>
  <c r="Q24" i="1"/>
  <c r="Q29" i="1"/>
  <c r="O24" i="1"/>
  <c r="O29" i="1"/>
  <c r="O31" i="1"/>
  <c r="B25" i="1"/>
  <c r="Q25" i="1"/>
  <c r="Q27" i="1"/>
  <c r="Q32" i="1"/>
  <c r="F34" i="1"/>
  <c r="F18" i="1"/>
  <c r="F30" i="1"/>
  <c r="O27" i="1"/>
  <c r="O18" i="1"/>
  <c r="O34" i="1"/>
  <c r="J32" i="1"/>
  <c r="B28" i="1"/>
  <c r="Q30" i="1"/>
  <c r="F26" i="1"/>
  <c r="F33" i="1"/>
  <c r="O30" i="1"/>
  <c r="J28" i="1"/>
  <c r="J35" i="1" l="1"/>
  <c r="J37" i="1" s="1"/>
  <c r="F35" i="1"/>
  <c r="F37" i="1" s="1"/>
  <c r="Q35" i="1"/>
  <c r="Q37" i="1" s="1"/>
  <c r="O35" i="1"/>
  <c r="O37" i="1" s="1"/>
  <c r="B35" i="1"/>
  <c r="B37" i="1" s="1"/>
  <c r="I22" i="1" l="1"/>
  <c r="I21" i="1"/>
  <c r="I17" i="1"/>
  <c r="I33" i="1" l="1"/>
  <c r="I32" i="1"/>
  <c r="I29" i="1"/>
  <c r="I26" i="1"/>
  <c r="I25" i="1"/>
  <c r="I28" i="1"/>
  <c r="I24" i="1"/>
  <c r="I31" i="1"/>
  <c r="I23" i="1"/>
  <c r="I27" i="1"/>
  <c r="I30" i="1"/>
  <c r="I18" i="1"/>
  <c r="I34" i="1"/>
  <c r="I35" i="1" l="1"/>
  <c r="I37" i="1" s="1"/>
</calcChain>
</file>

<file path=xl/sharedStrings.xml><?xml version="1.0" encoding="utf-8"?>
<sst xmlns="http://schemas.openxmlformats.org/spreadsheetml/2006/main" count="63" uniqueCount="41">
  <si>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</si>
  <si>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</si>
  <si>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</si>
  <si>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</si>
  <si>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</si>
  <si>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</si>
  <si>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</si>
  <si>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</si>
  <si>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</si>
  <si>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</si>
  <si>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</si>
  <si>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</si>
  <si>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</si>
  <si>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</si>
  <si>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</si>
  <si>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</si>
  <si>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</si>
  <si>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</si>
  <si>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</si>
  <si>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</si>
  <si>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</si>
  <si>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</si>
  <si>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</si>
  <si>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</si>
  <si>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</si>
  <si>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</si>
  <si>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</si>
  <si>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</si>
  <si>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</si>
  <si>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</si>
  <si>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</si>
  <si>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</si>
  <si>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</si>
  <si>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</si>
  <si>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</si>
  <si>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</si>
  <si>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</si>
  <si>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Check To CDCM Model</t>
  </si>
  <si>
    <t>Change To Typical Bills</t>
  </si>
  <si>
    <t>All Changes</t>
  </si>
  <si>
    <t>2023/24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</si>
</sst>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_ ;\-#,##0.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3" fillId="3" borderId="0" xfId="1" applyNumberFormat="1" applyFont="1" applyFill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8_20211122_2023_24_Pre-Release%20M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61">
          <cell r="J61" t="str">
            <v>Domestic Aggregated with Residual</v>
          </cell>
          <cell r="K61" t="str">
            <v>Domestic Aggregated (Related MPAN)</v>
          </cell>
          <cell r="L61" t="str">
            <v>Non-Domestic Aggregated No Residual</v>
          </cell>
          <cell r="M61" t="str">
            <v>Non-Domestic Aggregated Band 1</v>
          </cell>
          <cell r="N61" t="str">
            <v>Non-Domestic Aggregated Band 2</v>
          </cell>
          <cell r="O61" t="str">
            <v>Non-Domestic Aggregated Band 3</v>
          </cell>
          <cell r="P61" t="str">
            <v>Non-Domestic Aggregated Band 4</v>
          </cell>
          <cell r="Q61" t="str">
            <v>Non-Domestic Aggregated (Related MPAN)</v>
          </cell>
          <cell r="R61" t="str">
            <v>LV Site Specific No Residual</v>
          </cell>
          <cell r="S61" t="str">
            <v>LV Site Specific Band 1</v>
          </cell>
          <cell r="T61" t="str">
            <v>LV Site Specific Band 2</v>
          </cell>
          <cell r="U61" t="str">
            <v>LV Site Specific Band 3</v>
          </cell>
          <cell r="V61" t="str">
            <v>LV Site Specific Band 4</v>
          </cell>
          <cell r="W61" t="str">
            <v>LV Sub Site Specific No Residual</v>
          </cell>
          <cell r="X61" t="str">
            <v>LV Sub Site Specific Band 1</v>
          </cell>
          <cell r="Y61" t="str">
            <v>LV Sub Site Specific Band 2</v>
          </cell>
          <cell r="Z61" t="str">
            <v>LV Sub Site Specific Band 3</v>
          </cell>
          <cell r="AA61" t="str">
            <v>LV Sub Site Specific Band 4</v>
          </cell>
          <cell r="AB61" t="str">
            <v>HV Site Specific No Residual</v>
          </cell>
          <cell r="AC61" t="str">
            <v>HV Site Specific Band 1</v>
          </cell>
          <cell r="AD61" t="str">
            <v>HV Site Specific Band 2</v>
          </cell>
          <cell r="AE61" t="str">
            <v>HV Site Specific Band 3</v>
          </cell>
          <cell r="AF61" t="str">
            <v>HV Site Specific Band 4</v>
          </cell>
          <cell r="AG61" t="str">
            <v>Unmetered Supplies</v>
          </cell>
          <cell r="AH61" t="str">
            <v>LV Generation Aggregated</v>
          </cell>
          <cell r="AI61" t="str">
            <v>LV Sub Generation Aggregated</v>
          </cell>
          <cell r="AJ61" t="str">
            <v>LV Generation Site Specific</v>
          </cell>
          <cell r="AK61" t="str">
            <v>LV Sub Generation Site Specific</v>
          </cell>
          <cell r="AL61" t="str">
            <v>HV Generation Site Specific</v>
          </cell>
        </row>
        <row r="62">
          <cell r="J62">
            <v>132.90181397853789</v>
          </cell>
          <cell r="K62">
            <v>0</v>
          </cell>
          <cell r="L62">
            <v>43.341506650128935</v>
          </cell>
          <cell r="M62">
            <v>80.142788201359821</v>
          </cell>
          <cell r="N62">
            <v>279.01528772819387</v>
          </cell>
          <cell r="O62">
            <v>623.02788989762269</v>
          </cell>
          <cell r="P62">
            <v>1931.8565730383166</v>
          </cell>
          <cell r="Q62">
            <v>0</v>
          </cell>
          <cell r="R62">
            <v>3099.2722211448922</v>
          </cell>
          <cell r="S62">
            <v>3655.6529947451299</v>
          </cell>
          <cell r="T62">
            <v>7020.7582477439928</v>
          </cell>
          <cell r="U62">
            <v>11029.85467523921</v>
          </cell>
          <cell r="V62">
            <v>19315.79832404132</v>
          </cell>
          <cell r="W62">
            <v>4728.2320888007562</v>
          </cell>
          <cell r="X62">
            <v>8789.8364180134904</v>
          </cell>
          <cell r="Y62">
            <v>7511.8404492383916</v>
          </cell>
          <cell r="Z62">
            <v>11641.135266450034</v>
          </cell>
          <cell r="AA62">
            <v>23155.258253718079</v>
          </cell>
          <cell r="AB62">
            <v>5925.4170690536221</v>
          </cell>
          <cell r="AC62">
            <v>15683.636140764624</v>
          </cell>
          <cell r="AD62">
            <v>45161.93333322637</v>
          </cell>
          <cell r="AE62">
            <v>100421.62805600815</v>
          </cell>
          <cell r="AF62">
            <v>296385.32275240496</v>
          </cell>
          <cell r="AG62">
            <v>4183.5417600487954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-8538.5269025739344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70" zoomScaleNormal="70" workbookViewId="0">
      <selection activeCell="B16" sqref="B16:W16"/>
    </sheetView>
  </sheetViews>
  <sheetFormatPr defaultRowHeight="15" x14ac:dyDescent="0.25"/>
  <cols>
    <col min="1" max="1" width="35.85546875" bestFit="1" customWidth="1"/>
    <col min="2" max="2" width="16.85546875" bestFit="1" customWidth="1"/>
    <col min="3" max="3" width="18.85546875" bestFit="1" customWidth="1"/>
    <col min="4" max="7" width="18.140625" bestFit="1" customWidth="1"/>
    <col min="8" max="12" width="20.140625" bestFit="1" customWidth="1"/>
    <col min="13" max="13" width="15" bestFit="1" customWidth="1"/>
    <col min="14" max="14" width="19.5703125" bestFit="1" customWidth="1"/>
    <col min="15" max="17" width="20" bestFit="1" customWidth="1"/>
    <col min="18" max="21" width="20.28515625" bestFit="1" customWidth="1"/>
    <col min="22" max="22" width="27.28515625" bestFit="1" customWidth="1"/>
    <col min="23" max="23" width="14" bestFit="1" customWidth="1"/>
  </cols>
  <sheetData>
    <row r="1" spans="1:23" ht="45" x14ac:dyDescent="0.25">
      <c r="A1" s="3" t="s">
        <v>22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</row>
    <row r="2" spans="1:23" x14ac:dyDescent="0.25">
      <c r="A2" s="5" t="s">
        <v>40</v>
      </c>
      <c r="B2" s="6">
        <v>132.90181397853789</v>
      </c>
      <c r="C2" s="6">
        <v>43.341506650128935</v>
      </c>
      <c r="D2" s="6">
        <v>80.142788201359821</v>
      </c>
      <c r="E2" s="6">
        <v>279.01528772819387</v>
      </c>
      <c r="F2" s="6">
        <v>623.02788989762269</v>
      </c>
      <c r="G2" s="6">
        <v>1931.8565730383166</v>
      </c>
      <c r="H2" s="6">
        <v>3099.2722211448922</v>
      </c>
      <c r="I2" s="6">
        <v>3655.6529947451299</v>
      </c>
      <c r="J2" s="6">
        <v>7020.7582477439928</v>
      </c>
      <c r="K2" s="6">
        <v>11029.85467523921</v>
      </c>
      <c r="L2" s="6">
        <v>19315.79832404132</v>
      </c>
      <c r="M2" s="6">
        <v>4728.2320888007562</v>
      </c>
      <c r="N2" s="6">
        <v>8789.8364180134904</v>
      </c>
      <c r="O2" s="6">
        <v>7511.8404492383916</v>
      </c>
      <c r="P2" s="6">
        <v>11641.135266450034</v>
      </c>
      <c r="Q2" s="6">
        <v>23155.258253718079</v>
      </c>
      <c r="R2" s="6">
        <v>5925.4170690536221</v>
      </c>
      <c r="S2" s="6">
        <v>15683.636140764624</v>
      </c>
      <c r="T2" s="6">
        <v>45161.93333322637</v>
      </c>
      <c r="U2" s="6">
        <v>100421.62805600815</v>
      </c>
      <c r="V2" s="6">
        <v>296385.32275240496</v>
      </c>
      <c r="W2" s="6">
        <v>4183.5417600487954</v>
      </c>
    </row>
    <row r="3" spans="1:23" x14ac:dyDescent="0.25">
      <c r="A3" s="5" t="s">
        <v>23</v>
      </c>
      <c r="B3" s="6">
        <v>97.352345021362964</v>
      </c>
      <c r="C3" s="6">
        <v>49.663835056327976</v>
      </c>
      <c r="D3" s="6">
        <v>70.929373140701259</v>
      </c>
      <c r="E3" s="6">
        <v>201.54442762374467</v>
      </c>
      <c r="F3" s="6">
        <v>428.73021708968287</v>
      </c>
      <c r="G3" s="6">
        <v>1331.6408117864173</v>
      </c>
      <c r="H3" s="6">
        <v>1572.4254662877252</v>
      </c>
      <c r="I3" s="6">
        <v>2691.5028160069687</v>
      </c>
      <c r="J3" s="6">
        <v>5492.3587425901333</v>
      </c>
      <c r="K3" s="6">
        <v>8704.8591821460486</v>
      </c>
      <c r="L3" s="6">
        <v>14673.473860427182</v>
      </c>
      <c r="M3" s="6">
        <v>4516.0471269295422</v>
      </c>
      <c r="N3" s="6">
        <v>6584.3368146149978</v>
      </c>
      <c r="O3" s="6">
        <v>5430.9835539499636</v>
      </c>
      <c r="P3" s="6">
        <v>8460.5416178791875</v>
      </c>
      <c r="Q3" s="6">
        <v>17319.560119212412</v>
      </c>
      <c r="R3" s="6">
        <v>5014.3176864535708</v>
      </c>
      <c r="S3" s="6">
        <v>10163.192263154968</v>
      </c>
      <c r="T3" s="6">
        <v>30039.264643587892</v>
      </c>
      <c r="U3" s="6">
        <v>65334.828336394821</v>
      </c>
      <c r="V3" s="6">
        <v>197560.188684839</v>
      </c>
      <c r="W3" s="6">
        <v>3143.8755071788692</v>
      </c>
    </row>
    <row r="4" spans="1:23" x14ac:dyDescent="0.25">
      <c r="A4" s="5" t="s">
        <v>24</v>
      </c>
      <c r="B4" s="6">
        <v>97.421171999640762</v>
      </c>
      <c r="C4" s="6">
        <v>49.485149590578871</v>
      </c>
      <c r="D4" s="6">
        <v>70.634988874650489</v>
      </c>
      <c r="E4" s="6">
        <v>199.86098001549769</v>
      </c>
      <c r="F4" s="6">
        <v>424.57834391407721</v>
      </c>
      <c r="G4" s="6">
        <v>1317.6872772823917</v>
      </c>
      <c r="H4" s="6">
        <v>1571.2676600079801</v>
      </c>
      <c r="I4" s="6">
        <v>2691.6848333065946</v>
      </c>
      <c r="J4" s="6">
        <v>5492.4167604602681</v>
      </c>
      <c r="K4" s="6">
        <v>8704.8894280987806</v>
      </c>
      <c r="L4" s="6">
        <v>14674.223185863548</v>
      </c>
      <c r="M4" s="6">
        <v>4527.5790791547506</v>
      </c>
      <c r="N4" s="6">
        <v>6582.1891628523908</v>
      </c>
      <c r="O4" s="6">
        <v>5415.4440529777503</v>
      </c>
      <c r="P4" s="6">
        <v>8436.9552297415557</v>
      </c>
      <c r="Q4" s="6">
        <v>17301.847848038477</v>
      </c>
      <c r="R4" s="6">
        <v>5022.7412370245111</v>
      </c>
      <c r="S4" s="6">
        <v>10178.71219378458</v>
      </c>
      <c r="T4" s="6">
        <v>30082.508100206374</v>
      </c>
      <c r="U4" s="6">
        <v>65427.049612613278</v>
      </c>
      <c r="V4" s="6">
        <v>197834.66508843098</v>
      </c>
      <c r="W4" s="6">
        <v>3203.6052109269003</v>
      </c>
    </row>
    <row r="5" spans="1:23" x14ac:dyDescent="0.25">
      <c r="A5" s="5" t="s">
        <v>25</v>
      </c>
      <c r="B5" s="6">
        <v>96.17490453664621</v>
      </c>
      <c r="C5" s="6">
        <v>43.059666827211295</v>
      </c>
      <c r="D5" s="6">
        <v>66.772951962549442</v>
      </c>
      <c r="E5" s="6">
        <v>201.39578058310431</v>
      </c>
      <c r="F5" s="6">
        <v>434.319667716509</v>
      </c>
      <c r="G5" s="6">
        <v>1320.4399291916141</v>
      </c>
      <c r="H5" s="6">
        <v>3047.004099889858</v>
      </c>
      <c r="I5" s="6">
        <v>2686.0471170626161</v>
      </c>
      <c r="J5" s="6">
        <v>5241.7559244036484</v>
      </c>
      <c r="K5" s="6">
        <v>8236.7115315693754</v>
      </c>
      <c r="L5" s="6">
        <v>14170.469759046782</v>
      </c>
      <c r="M5" s="6">
        <v>4611.1021609956006</v>
      </c>
      <c r="N5" s="6">
        <v>7663.2260828096387</v>
      </c>
      <c r="O5" s="6">
        <v>5686.674064716065</v>
      </c>
      <c r="P5" s="6">
        <v>8780.7152407811082</v>
      </c>
      <c r="Q5" s="6">
        <v>17837.474018059838</v>
      </c>
      <c r="R5" s="6">
        <v>5798.0492129079621</v>
      </c>
      <c r="S5" s="6">
        <v>11154.381731739133</v>
      </c>
      <c r="T5" s="6">
        <v>31116.299384131129</v>
      </c>
      <c r="U5" s="6">
        <v>68429.297737639528</v>
      </c>
      <c r="V5" s="6">
        <v>201243.26540298195</v>
      </c>
      <c r="W5" s="6">
        <v>3221.6461488415894</v>
      </c>
    </row>
    <row r="6" spans="1:23" x14ac:dyDescent="0.25">
      <c r="A6" s="5" t="s">
        <v>26</v>
      </c>
      <c r="B6" s="6">
        <v>96.170930273814548</v>
      </c>
      <c r="C6" s="6">
        <v>43.132156956697614</v>
      </c>
      <c r="D6" s="6">
        <v>66.843579593008116</v>
      </c>
      <c r="E6" s="6">
        <v>201.4539303515711</v>
      </c>
      <c r="F6" s="6">
        <v>434.35623077642413</v>
      </c>
      <c r="G6" s="6">
        <v>1320.3943677934142</v>
      </c>
      <c r="H6" s="6">
        <v>3046.3965900426433</v>
      </c>
      <c r="I6" s="6">
        <v>2685.9740151158344</v>
      </c>
      <c r="J6" s="6">
        <v>5241.6984363324691</v>
      </c>
      <c r="K6" s="6">
        <v>8236.5337858927305</v>
      </c>
      <c r="L6" s="6">
        <v>14170.202734288374</v>
      </c>
      <c r="M6" s="6">
        <v>4611.2024229219169</v>
      </c>
      <c r="N6" s="6">
        <v>7663.0799311126466</v>
      </c>
      <c r="O6" s="6">
        <v>5686.4497336515469</v>
      </c>
      <c r="P6" s="6">
        <v>8780.3391539584609</v>
      </c>
      <c r="Q6" s="6">
        <v>17836.880341361742</v>
      </c>
      <c r="R6" s="6">
        <v>5799.1472129079621</v>
      </c>
      <c r="S6" s="6">
        <v>11155.479731739131</v>
      </c>
      <c r="T6" s="6">
        <v>31117.397384131127</v>
      </c>
      <c r="U6" s="6">
        <v>68430.395737639526</v>
      </c>
      <c r="V6" s="6">
        <v>201244.40000298191</v>
      </c>
      <c r="W6" s="6">
        <v>3224.2016764185264</v>
      </c>
    </row>
    <row r="7" spans="1:23" x14ac:dyDescent="0.25">
      <c r="A7" s="5" t="s">
        <v>27</v>
      </c>
      <c r="B7" s="6">
        <v>96.170930273814548</v>
      </c>
      <c r="C7" s="6">
        <v>43.132156956697614</v>
      </c>
      <c r="D7" s="6">
        <v>66.843579593008116</v>
      </c>
      <c r="E7" s="6">
        <v>201.4539303515711</v>
      </c>
      <c r="F7" s="6">
        <v>434.35623077642413</v>
      </c>
      <c r="G7" s="6">
        <v>1320.3943677934142</v>
      </c>
      <c r="H7" s="6">
        <v>3046.3965900426433</v>
      </c>
      <c r="I7" s="6">
        <v>2685.9740151158344</v>
      </c>
      <c r="J7" s="6">
        <v>5241.6984363324691</v>
      </c>
      <c r="K7" s="6">
        <v>8236.5337858927305</v>
      </c>
      <c r="L7" s="6">
        <v>14170.202734288374</v>
      </c>
      <c r="M7" s="6">
        <v>4611.2024229219169</v>
      </c>
      <c r="N7" s="6">
        <v>7663.0799311126466</v>
      </c>
      <c r="O7" s="6">
        <v>5686.4497336515469</v>
      </c>
      <c r="P7" s="6">
        <v>8780.3391539584609</v>
      </c>
      <c r="Q7" s="6">
        <v>17836.880341361742</v>
      </c>
      <c r="R7" s="6">
        <v>5799.1472129079621</v>
      </c>
      <c r="S7" s="6">
        <v>11155.479731739131</v>
      </c>
      <c r="T7" s="6">
        <v>31117.397384131127</v>
      </c>
      <c r="U7" s="6">
        <v>68430.395737639526</v>
      </c>
      <c r="V7" s="6">
        <v>201244.40000298191</v>
      </c>
      <c r="W7" s="6">
        <v>3224.2016764185264</v>
      </c>
    </row>
    <row r="8" spans="1:23" x14ac:dyDescent="0.25">
      <c r="A8" s="5" t="s">
        <v>28</v>
      </c>
      <c r="B8" s="6">
        <v>96.170930273814548</v>
      </c>
      <c r="C8" s="6">
        <v>43.132156956697614</v>
      </c>
      <c r="D8" s="6">
        <v>66.843579593008116</v>
      </c>
      <c r="E8" s="6">
        <v>201.4905303515711</v>
      </c>
      <c r="F8" s="6">
        <v>434.42943077642411</v>
      </c>
      <c r="G8" s="6">
        <v>1320.6139677934143</v>
      </c>
      <c r="H8" s="6">
        <v>3029.9884345740875</v>
      </c>
      <c r="I8" s="6">
        <v>2684.9258722465661</v>
      </c>
      <c r="J8" s="6">
        <v>5239.9483418754617</v>
      </c>
      <c r="K8" s="6">
        <v>8232.9875179572318</v>
      </c>
      <c r="L8" s="6">
        <v>14165.677680045022</v>
      </c>
      <c r="M8" s="6">
        <v>4610.7143922671712</v>
      </c>
      <c r="N8" s="6">
        <v>7661.9199876364828</v>
      </c>
      <c r="O8" s="6">
        <v>5686.1341138579173</v>
      </c>
      <c r="P8" s="6">
        <v>8777.9433263239225</v>
      </c>
      <c r="Q8" s="6">
        <v>17834.789353692537</v>
      </c>
      <c r="R8" s="6">
        <v>5798.0088717955769</v>
      </c>
      <c r="S8" s="6">
        <v>11154.29572970132</v>
      </c>
      <c r="T8" s="6">
        <v>31116.746372636109</v>
      </c>
      <c r="U8" s="6">
        <v>68431.377498237605</v>
      </c>
      <c r="V8" s="6">
        <v>201233.98231768794</v>
      </c>
      <c r="W8" s="6">
        <v>3224.2431963999334</v>
      </c>
    </row>
    <row r="9" spans="1:23" x14ac:dyDescent="0.25">
      <c r="A9" s="5" t="s">
        <v>29</v>
      </c>
      <c r="B9" s="6">
        <v>96.02131274779282</v>
      </c>
      <c r="C9" s="6">
        <v>42.182206200241716</v>
      </c>
      <c r="D9" s="6">
        <v>65.820040063293661</v>
      </c>
      <c r="E9" s="6">
        <v>200.63260764710105</v>
      </c>
      <c r="F9" s="6">
        <v>433.84960832661596</v>
      </c>
      <c r="G9" s="6">
        <v>1321.179035856306</v>
      </c>
      <c r="H9" s="6">
        <v>3095.8768642945424</v>
      </c>
      <c r="I9" s="6">
        <v>2694.5914745695081</v>
      </c>
      <c r="J9" s="6">
        <v>5263.5961476585808</v>
      </c>
      <c r="K9" s="6">
        <v>8272.1211622267128</v>
      </c>
      <c r="L9" s="6">
        <v>14216.779262179187</v>
      </c>
      <c r="M9" s="6">
        <v>4731.0218412879467</v>
      </c>
      <c r="N9" s="6">
        <v>7820.9766103412994</v>
      </c>
      <c r="O9" s="6">
        <v>5743.3274532700134</v>
      </c>
      <c r="P9" s="6">
        <v>8865.2095976395376</v>
      </c>
      <c r="Q9" s="6">
        <v>18038.514396768587</v>
      </c>
      <c r="R9" s="6">
        <v>5926.7215096782802</v>
      </c>
      <c r="S9" s="6">
        <v>11181.780332388007</v>
      </c>
      <c r="T9" s="6">
        <v>31162.404666138213</v>
      </c>
      <c r="U9" s="6">
        <v>68504.283398078274</v>
      </c>
      <c r="V9" s="6">
        <v>201441.95617160219</v>
      </c>
      <c r="W9" s="6">
        <v>3180.1838112846312</v>
      </c>
    </row>
    <row r="10" spans="1:23" x14ac:dyDescent="0.25">
      <c r="A10" s="5" t="s">
        <v>30</v>
      </c>
      <c r="B10" s="6">
        <v>96.016644949949864</v>
      </c>
      <c r="C10" s="6">
        <v>42.169759624790387</v>
      </c>
      <c r="D10" s="6">
        <v>65.811537201619899</v>
      </c>
      <c r="E10" s="6">
        <v>200.47852312347578</v>
      </c>
      <c r="F10" s="6">
        <v>433.46343139971958</v>
      </c>
      <c r="G10" s="6">
        <v>1319.7921227091715</v>
      </c>
      <c r="H10" s="6">
        <v>3093.6013925983871</v>
      </c>
      <c r="I10" s="6">
        <v>2693.9997997928208</v>
      </c>
      <c r="J10" s="6">
        <v>5262.8186397250165</v>
      </c>
      <c r="K10" s="6">
        <v>8270.8600411970838</v>
      </c>
      <c r="L10" s="6">
        <v>14215.308941136956</v>
      </c>
      <c r="M10" s="6">
        <v>4739.1589565236236</v>
      </c>
      <c r="N10" s="6">
        <v>7830.7020020964965</v>
      </c>
      <c r="O10" s="6">
        <v>5748.5833155346536</v>
      </c>
      <c r="P10" s="6">
        <v>8873.2143647878293</v>
      </c>
      <c r="Q10" s="6">
        <v>18058.726034261115</v>
      </c>
      <c r="R10" s="6">
        <v>5936.3712957086482</v>
      </c>
      <c r="S10" s="6">
        <v>11195.638618384781</v>
      </c>
      <c r="T10" s="6">
        <v>31199.069447548849</v>
      </c>
      <c r="U10" s="6">
        <v>68583.37273005578</v>
      </c>
      <c r="V10" s="6">
        <v>201672.57177782006</v>
      </c>
      <c r="W10" s="6">
        <v>3177.8698838205155</v>
      </c>
    </row>
    <row r="11" spans="1:23" x14ac:dyDescent="0.25">
      <c r="A11" s="5" t="s">
        <v>31</v>
      </c>
      <c r="B11" s="6">
        <v>96.041702210319343</v>
      </c>
      <c r="C11" s="6">
        <v>42.184665860739926</v>
      </c>
      <c r="D11" s="6">
        <v>65.77946036301293</v>
      </c>
      <c r="E11" s="6">
        <v>200.55052812916935</v>
      </c>
      <c r="F11" s="6">
        <v>433.67203309182901</v>
      </c>
      <c r="G11" s="6">
        <v>1320.5490567866491</v>
      </c>
      <c r="H11" s="6">
        <v>3093.330716650049</v>
      </c>
      <c r="I11" s="6">
        <v>2693.4333312190097</v>
      </c>
      <c r="J11" s="6">
        <v>5261.3247763995632</v>
      </c>
      <c r="K11" s="6">
        <v>8268.5167750262972</v>
      </c>
      <c r="L11" s="6">
        <v>14210.702654510022</v>
      </c>
      <c r="M11" s="6">
        <v>4726.4471238189089</v>
      </c>
      <c r="N11" s="6">
        <v>7817.1943802808673</v>
      </c>
      <c r="O11" s="6">
        <v>5742.0284178266475</v>
      </c>
      <c r="P11" s="6">
        <v>8863.275545188586</v>
      </c>
      <c r="Q11" s="6">
        <v>18031.124163591652</v>
      </c>
      <c r="R11" s="6">
        <v>5929.9701996739277</v>
      </c>
      <c r="S11" s="6">
        <v>11185.249766656139</v>
      </c>
      <c r="T11" s="6">
        <v>31171.760162580504</v>
      </c>
      <c r="U11" s="6">
        <v>68524.352764147625</v>
      </c>
      <c r="V11" s="6">
        <v>201500.47475200941</v>
      </c>
      <c r="W11" s="6">
        <v>3172.0841702742587</v>
      </c>
    </row>
    <row r="12" spans="1:23" x14ac:dyDescent="0.25">
      <c r="A12" s="5" t="s">
        <v>34</v>
      </c>
      <c r="B12" s="6">
        <v>96.041702210319343</v>
      </c>
      <c r="C12" s="6">
        <v>42.184665860739926</v>
      </c>
      <c r="D12" s="6">
        <v>65.77946036301293</v>
      </c>
      <c r="E12" s="6">
        <v>200.55052812916935</v>
      </c>
      <c r="F12" s="6">
        <v>433.67203309182901</v>
      </c>
      <c r="G12" s="6">
        <v>1320.5490567866491</v>
      </c>
      <c r="H12" s="6">
        <v>3093.330716650049</v>
      </c>
      <c r="I12" s="6">
        <v>2693.4333312190097</v>
      </c>
      <c r="J12" s="6">
        <v>5261.3247763995632</v>
      </c>
      <c r="K12" s="6">
        <v>8268.5167750262972</v>
      </c>
      <c r="L12" s="6">
        <v>14210.702654510022</v>
      </c>
      <c r="M12" s="6">
        <v>4726.4471238189089</v>
      </c>
      <c r="N12" s="6">
        <v>7817.1943802808673</v>
      </c>
      <c r="O12" s="6">
        <v>5742.0284178266475</v>
      </c>
      <c r="P12" s="6">
        <v>8863.275545188586</v>
      </c>
      <c r="Q12" s="6">
        <v>18031.124163591652</v>
      </c>
      <c r="R12" s="6">
        <v>5929.9701996739277</v>
      </c>
      <c r="S12" s="6">
        <v>11185.249766656139</v>
      </c>
      <c r="T12" s="6">
        <v>31171.760162580504</v>
      </c>
      <c r="U12" s="6">
        <v>68524.352764147625</v>
      </c>
      <c r="V12" s="6">
        <v>201500.47475200941</v>
      </c>
      <c r="W12" s="6">
        <v>3172.0841702742587</v>
      </c>
    </row>
    <row r="13" spans="1:23" x14ac:dyDescent="0.25">
      <c r="A13" s="5" t="s">
        <v>35</v>
      </c>
      <c r="B13" s="6">
        <v>96.095206702382342</v>
      </c>
      <c r="C13" s="6">
        <v>42.212183057054432</v>
      </c>
      <c r="D13" s="6">
        <v>65.806174883193762</v>
      </c>
      <c r="E13" s="6">
        <v>200.62293054932536</v>
      </c>
      <c r="F13" s="6">
        <v>433.85121586213762</v>
      </c>
      <c r="G13" s="6">
        <v>1321.1011861047739</v>
      </c>
      <c r="H13" s="6">
        <v>3098.199500706754</v>
      </c>
      <c r="I13" s="6">
        <v>2693.1296312201489</v>
      </c>
      <c r="J13" s="6">
        <v>5260.7492197565089</v>
      </c>
      <c r="K13" s="6">
        <v>8267.4654377450024</v>
      </c>
      <c r="L13" s="6">
        <v>14205.57426482427</v>
      </c>
      <c r="M13" s="6">
        <v>4727.1005888007567</v>
      </c>
      <c r="N13" s="6">
        <v>7827.1854180134897</v>
      </c>
      <c r="O13" s="6">
        <v>5751.6644492383921</v>
      </c>
      <c r="P13" s="6">
        <v>8878.4502664500342</v>
      </c>
      <c r="Q13" s="6">
        <v>18044.637753718082</v>
      </c>
      <c r="R13" s="6">
        <v>5933.2034197013636</v>
      </c>
      <c r="S13" s="6">
        <v>11176.998194760132</v>
      </c>
      <c r="T13" s="6">
        <v>31145.346413540305</v>
      </c>
      <c r="U13" s="6">
        <v>68463.47568548836</v>
      </c>
      <c r="V13" s="6">
        <v>201322.70837343292</v>
      </c>
      <c r="W13" s="6">
        <v>3172.6717284411875</v>
      </c>
    </row>
    <row r="14" spans="1:23" x14ac:dyDescent="0.25">
      <c r="A14" s="5" t="s">
        <v>36</v>
      </c>
      <c r="B14" s="6">
        <v>96.097891190042873</v>
      </c>
      <c r="C14" s="6">
        <v>42.172796779615247</v>
      </c>
      <c r="D14" s="6">
        <v>65.759215831818508</v>
      </c>
      <c r="E14" s="6">
        <v>200.59823749666069</v>
      </c>
      <c r="F14" s="6">
        <v>433.84825295753791</v>
      </c>
      <c r="G14" s="6">
        <v>1321.2023116401165</v>
      </c>
      <c r="H14" s="6">
        <v>3093.705787510291</v>
      </c>
      <c r="I14" s="6">
        <v>2691.9840683614111</v>
      </c>
      <c r="J14" s="6">
        <v>5257.7923623925844</v>
      </c>
      <c r="K14" s="6">
        <v>8262.7859670864127</v>
      </c>
      <c r="L14" s="6">
        <v>14198.354057247874</v>
      </c>
      <c r="M14" s="6">
        <v>4727.0545507270726</v>
      </c>
      <c r="N14" s="6">
        <v>7827.8784663164988</v>
      </c>
      <c r="O14" s="6">
        <v>5753.1188181738735</v>
      </c>
      <c r="P14" s="6">
        <v>8880.774779627387</v>
      </c>
      <c r="Q14" s="6">
        <v>18049.153677019982</v>
      </c>
      <c r="R14" s="6">
        <v>5924.0088192140847</v>
      </c>
      <c r="S14" s="6">
        <v>11172.26485388091</v>
      </c>
      <c r="T14" s="6">
        <v>31134.951498595216</v>
      </c>
      <c r="U14" s="6">
        <v>68443.558149773395</v>
      </c>
      <c r="V14" s="6">
        <v>201267.03483464968</v>
      </c>
      <c r="W14" s="6">
        <v>3171.9544740674432</v>
      </c>
    </row>
    <row r="15" spans="1:23" x14ac:dyDescent="0.25">
      <c r="A15" s="5" t="s">
        <v>32</v>
      </c>
      <c r="B15" s="6">
        <v>96.146313978537876</v>
      </c>
      <c r="C15" s="6">
        <v>42.173506650128928</v>
      </c>
      <c r="D15" s="6">
        <v>65.798288201359838</v>
      </c>
      <c r="E15" s="6">
        <v>200.68628772819392</v>
      </c>
      <c r="F15" s="6">
        <v>434.03088989762284</v>
      </c>
      <c r="G15" s="6">
        <v>1321.7225730383163</v>
      </c>
      <c r="H15" s="6">
        <v>3098.1042211448921</v>
      </c>
      <c r="I15" s="6">
        <v>2694.31599474513</v>
      </c>
      <c r="J15" s="6">
        <v>5262.9547477439946</v>
      </c>
      <c r="K15" s="6">
        <v>8271.0021752392131</v>
      </c>
      <c r="L15" s="6">
        <v>14212.915824041316</v>
      </c>
      <c r="M15" s="6">
        <v>4727.0640888007565</v>
      </c>
      <c r="N15" s="6">
        <v>7828.4994180134909</v>
      </c>
      <c r="O15" s="6">
        <v>5754.0734492383908</v>
      </c>
      <c r="P15" s="6">
        <v>8882.2827664500328</v>
      </c>
      <c r="Q15" s="6">
        <v>18052.412253718081</v>
      </c>
      <c r="R15" s="6">
        <v>5924.2490690536224</v>
      </c>
      <c r="S15" s="6">
        <v>11175.740140764627</v>
      </c>
      <c r="T15" s="6">
        <v>31145.312833226366</v>
      </c>
      <c r="U15" s="6">
        <v>68466.973056008137</v>
      </c>
      <c r="V15" s="6">
        <v>201336.32975240491</v>
      </c>
      <c r="W15" s="6">
        <v>3173.152316438152</v>
      </c>
    </row>
    <row r="16" spans="1:23" x14ac:dyDescent="0.25">
      <c r="A16" s="5" t="s">
        <v>33</v>
      </c>
      <c r="B16" s="6">
        <v>132.90181397853789</v>
      </c>
      <c r="C16" s="6">
        <v>43.341506650128935</v>
      </c>
      <c r="D16" s="6">
        <v>80.142788201359821</v>
      </c>
      <c r="E16" s="6">
        <v>279.01528772819387</v>
      </c>
      <c r="F16" s="6">
        <v>623.02788989762269</v>
      </c>
      <c r="G16" s="6">
        <v>1931.8565730383166</v>
      </c>
      <c r="H16" s="6">
        <v>3099.2722211448922</v>
      </c>
      <c r="I16" s="6">
        <v>3655.6529947451299</v>
      </c>
      <c r="J16" s="6">
        <v>7020.7582477439928</v>
      </c>
      <c r="K16" s="6">
        <v>11029.85467523921</v>
      </c>
      <c r="L16" s="6">
        <v>19315.79832404132</v>
      </c>
      <c r="M16" s="6">
        <v>4728.2320888007562</v>
      </c>
      <c r="N16" s="6">
        <v>8789.8364180134904</v>
      </c>
      <c r="O16" s="6">
        <v>7511.8404492383916</v>
      </c>
      <c r="P16" s="6">
        <v>11641.135266450034</v>
      </c>
      <c r="Q16" s="6">
        <v>23155.258253718079</v>
      </c>
      <c r="R16" s="6">
        <v>5925.4170690536221</v>
      </c>
      <c r="S16" s="6">
        <v>15683.636140764624</v>
      </c>
      <c r="T16" s="6">
        <v>45161.93333322637</v>
      </c>
      <c r="U16" s="6">
        <v>100421.62805600815</v>
      </c>
      <c r="V16" s="6">
        <v>296385.32275240496</v>
      </c>
      <c r="W16" s="6">
        <v>4183.5417600487954</v>
      </c>
    </row>
    <row r="17" spans="1:23" x14ac:dyDescent="0.25">
      <c r="A17" s="5" t="s">
        <v>37</v>
      </c>
      <c r="B17" s="6">
        <f>HLOOKUP(B$1,'[1]Output to other models'!$J$61:$AL$62,2,FALSE)</f>
        <v>132.90181397853789</v>
      </c>
      <c r="C17" s="6">
        <f>HLOOKUP(C$1,'[1]Output to other models'!$J$61:$AL$62,2,FALSE)</f>
        <v>43.341506650128935</v>
      </c>
      <c r="D17" s="6">
        <f>HLOOKUP(D$1,'[1]Output to other models'!$J$61:$AL$62,2,FALSE)</f>
        <v>80.142788201359821</v>
      </c>
      <c r="E17" s="6">
        <f>HLOOKUP(E$1,'[1]Output to other models'!$J$61:$AL$62,2,FALSE)</f>
        <v>279.01528772819387</v>
      </c>
      <c r="F17" s="6">
        <f>HLOOKUP(F$1,'[1]Output to other models'!$J$61:$AL$62,2,FALSE)</f>
        <v>623.02788989762269</v>
      </c>
      <c r="G17" s="6">
        <f>HLOOKUP(G$1,'[1]Output to other models'!$J$61:$AL$62,2,FALSE)</f>
        <v>1931.8565730383166</v>
      </c>
      <c r="H17" s="6">
        <f>HLOOKUP(H$1,'[1]Output to other models'!$J$61:$AL$62,2,FALSE)</f>
        <v>3099.2722211448922</v>
      </c>
      <c r="I17" s="6">
        <f>HLOOKUP(I$1,'[1]Output to other models'!$J$61:$AL$62,2,FALSE)</f>
        <v>3655.6529947451299</v>
      </c>
      <c r="J17" s="6">
        <f>HLOOKUP(J$1,'[1]Output to other models'!$J$61:$AL$62,2,FALSE)</f>
        <v>7020.7582477439928</v>
      </c>
      <c r="K17" s="6">
        <f>HLOOKUP(K$1,'[1]Output to other models'!$J$61:$AL$62,2,FALSE)</f>
        <v>11029.85467523921</v>
      </c>
      <c r="L17" s="6">
        <f>HLOOKUP(L$1,'[1]Output to other models'!$J$61:$AL$62,2,FALSE)</f>
        <v>19315.79832404132</v>
      </c>
      <c r="M17" s="6">
        <f>HLOOKUP(M$1,'[1]Output to other models'!$J$61:$AL$62,2,FALSE)</f>
        <v>4728.2320888007562</v>
      </c>
      <c r="N17" s="6">
        <f>HLOOKUP(N$1,'[1]Output to other models'!$J$61:$AL$62,2,FALSE)</f>
        <v>8789.8364180134904</v>
      </c>
      <c r="O17" s="6">
        <f>HLOOKUP(O$1,'[1]Output to other models'!$J$61:$AL$62,2,FALSE)</f>
        <v>7511.8404492383916</v>
      </c>
      <c r="P17" s="6">
        <f>HLOOKUP(P$1,'[1]Output to other models'!$J$61:$AL$62,2,FALSE)</f>
        <v>11641.135266450034</v>
      </c>
      <c r="Q17" s="6">
        <f>HLOOKUP(Q$1,'[1]Output to other models'!$J$61:$AL$62,2,FALSE)</f>
        <v>23155.258253718079</v>
      </c>
      <c r="R17" s="6">
        <f>HLOOKUP(R$1,'[1]Output to other models'!$J$61:$AL$62,2,FALSE)</f>
        <v>5925.4170690536221</v>
      </c>
      <c r="S17" s="6">
        <f>HLOOKUP(S$1,'[1]Output to other models'!$J$61:$AL$62,2,FALSE)</f>
        <v>15683.636140764624</v>
      </c>
      <c r="T17" s="6">
        <f>HLOOKUP(T$1,'[1]Output to other models'!$J$61:$AL$62,2,FALSE)</f>
        <v>45161.93333322637</v>
      </c>
      <c r="U17" s="6">
        <f>HLOOKUP(U$1,'[1]Output to other models'!$J$61:$AL$62,2,FALSE)</f>
        <v>100421.62805600815</v>
      </c>
      <c r="V17" s="6">
        <f>HLOOKUP(V$1,'[1]Output to other models'!$J$61:$AL$62,2,FALSE)</f>
        <v>296385.32275240496</v>
      </c>
      <c r="W17" s="6">
        <f>HLOOKUP(W$1,'[1]Output to other models'!$J$61:$AL$62,2,FALSE)</f>
        <v>4183.5417600487954</v>
      </c>
    </row>
    <row r="18" spans="1:23" x14ac:dyDescent="0.25">
      <c r="B18" s="2">
        <f>B16-B17</f>
        <v>0</v>
      </c>
      <c r="C18" s="2">
        <f t="shared" ref="C18:W18" si="0">C16-C17</f>
        <v>0</v>
      </c>
      <c r="D18" s="2">
        <f t="shared" si="0"/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5" x14ac:dyDescent="0.25">
      <c r="A20" s="3" t="s">
        <v>38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4" t="s">
        <v>21</v>
      </c>
    </row>
    <row r="21" spans="1:23" x14ac:dyDescent="0.25">
      <c r="A21" s="5" t="str">
        <f t="shared" ref="A21:A34" si="1">A3</f>
        <v>Load Factor</v>
      </c>
      <c r="B21" s="7">
        <f t="shared" ref="B21:W21" si="2">B3-B2</f>
        <v>-35.549468957174923</v>
      </c>
      <c r="C21" s="7">
        <f t="shared" si="2"/>
        <v>6.3223284061990412</v>
      </c>
      <c r="D21" s="7">
        <f t="shared" si="2"/>
        <v>-9.2134150606585621</v>
      </c>
      <c r="E21" s="7">
        <f t="shared" si="2"/>
        <v>-77.470860104449201</v>
      </c>
      <c r="F21" s="7">
        <f t="shared" si="2"/>
        <v>-194.29767280793982</v>
      </c>
      <c r="G21" s="7">
        <f t="shared" si="2"/>
        <v>-600.21576125189927</v>
      </c>
      <c r="H21" s="7">
        <f t="shared" si="2"/>
        <v>-1526.8467548571671</v>
      </c>
      <c r="I21" s="7">
        <f t="shared" si="2"/>
        <v>-964.15017873816123</v>
      </c>
      <c r="J21" s="7">
        <f t="shared" si="2"/>
        <v>-1528.3995051538595</v>
      </c>
      <c r="K21" s="7">
        <f t="shared" si="2"/>
        <v>-2324.9954930931617</v>
      </c>
      <c r="L21" s="7">
        <f t="shared" si="2"/>
        <v>-4642.3244636141371</v>
      </c>
      <c r="M21" s="7">
        <f t="shared" si="2"/>
        <v>-212.184961871214</v>
      </c>
      <c r="N21" s="7">
        <f t="shared" si="2"/>
        <v>-2205.4996033984926</v>
      </c>
      <c r="O21" s="7">
        <f t="shared" si="2"/>
        <v>-2080.8568952884279</v>
      </c>
      <c r="P21" s="7">
        <f t="shared" si="2"/>
        <v>-3180.5936485708462</v>
      </c>
      <c r="Q21" s="7">
        <f t="shared" si="2"/>
        <v>-5835.6981345056665</v>
      </c>
      <c r="R21" s="7">
        <f t="shared" si="2"/>
        <v>-911.09938260005129</v>
      </c>
      <c r="S21" s="7">
        <f t="shared" si="2"/>
        <v>-5520.4438776096558</v>
      </c>
      <c r="T21" s="7">
        <f t="shared" si="2"/>
        <v>-15122.668689638478</v>
      </c>
      <c r="U21" s="7">
        <f t="shared" si="2"/>
        <v>-35086.799719613329</v>
      </c>
      <c r="V21" s="7">
        <f t="shared" si="2"/>
        <v>-98825.134067565959</v>
      </c>
      <c r="W21" s="7">
        <f t="shared" si="2"/>
        <v>-1039.6662528699262</v>
      </c>
    </row>
    <row r="22" spans="1:23" x14ac:dyDescent="0.25">
      <c r="A22" s="5" t="str">
        <f t="shared" si="1"/>
        <v>Coincidence Factor</v>
      </c>
      <c r="B22" s="7">
        <f t="shared" ref="B22:W22" si="3">B4-B3</f>
        <v>6.8826978277797934E-2</v>
      </c>
      <c r="C22" s="7">
        <f t="shared" si="3"/>
        <v>-0.17868546574910482</v>
      </c>
      <c r="D22" s="7">
        <f t="shared" si="3"/>
        <v>-0.29438426605076984</v>
      </c>
      <c r="E22" s="7">
        <f t="shared" si="3"/>
        <v>-1.6834476082469791</v>
      </c>
      <c r="F22" s="7">
        <f t="shared" si="3"/>
        <v>-4.1518731756056582</v>
      </c>
      <c r="G22" s="7">
        <f t="shared" si="3"/>
        <v>-13.953534504025583</v>
      </c>
      <c r="H22" s="7">
        <f t="shared" si="3"/>
        <v>-1.1578062797450457</v>
      </c>
      <c r="I22" s="7">
        <f t="shared" si="3"/>
        <v>0.18201729962584068</v>
      </c>
      <c r="J22" s="7">
        <f t="shared" si="3"/>
        <v>5.8017870134790428E-2</v>
      </c>
      <c r="K22" s="7">
        <f t="shared" si="3"/>
        <v>3.0245952732002479E-2</v>
      </c>
      <c r="L22" s="7">
        <f t="shared" si="3"/>
        <v>0.749325436365325</v>
      </c>
      <c r="M22" s="7">
        <f t="shared" si="3"/>
        <v>11.531952225208443</v>
      </c>
      <c r="N22" s="7">
        <f t="shared" si="3"/>
        <v>-2.1476517626069835</v>
      </c>
      <c r="O22" s="7">
        <f t="shared" si="3"/>
        <v>-15.539500972213318</v>
      </c>
      <c r="P22" s="7">
        <f t="shared" si="3"/>
        <v>-23.586388137631729</v>
      </c>
      <c r="Q22" s="7">
        <f t="shared" si="3"/>
        <v>-17.712271173935733</v>
      </c>
      <c r="R22" s="7">
        <f t="shared" si="3"/>
        <v>8.4235505709402787</v>
      </c>
      <c r="S22" s="7">
        <f t="shared" si="3"/>
        <v>15.519930629612645</v>
      </c>
      <c r="T22" s="7">
        <f t="shared" si="3"/>
        <v>43.243456618482014</v>
      </c>
      <c r="U22" s="7">
        <f t="shared" si="3"/>
        <v>92.221276218457206</v>
      </c>
      <c r="V22" s="7">
        <f t="shared" si="3"/>
        <v>274.47640359197976</v>
      </c>
      <c r="W22" s="7">
        <f t="shared" si="3"/>
        <v>59.72970374803117</v>
      </c>
    </row>
    <row r="23" spans="1:23" x14ac:dyDescent="0.25">
      <c r="A23" s="5" t="str">
        <f t="shared" si="1"/>
        <v>Forecast</v>
      </c>
      <c r="B23" s="7">
        <f t="shared" ref="B23:W23" si="4">B5-B4</f>
        <v>-1.2462674629945525</v>
      </c>
      <c r="C23" s="7">
        <f t="shared" si="4"/>
        <v>-6.425482763367576</v>
      </c>
      <c r="D23" s="7">
        <f t="shared" si="4"/>
        <v>-3.8620369121010469</v>
      </c>
      <c r="E23" s="7">
        <f t="shared" si="4"/>
        <v>1.5348005676066236</v>
      </c>
      <c r="F23" s="7">
        <f t="shared" si="4"/>
        <v>9.7413238024317934</v>
      </c>
      <c r="G23" s="7">
        <f t="shared" si="4"/>
        <v>2.7526519092223225</v>
      </c>
      <c r="H23" s="7">
        <f t="shared" si="4"/>
        <v>1475.7364398818779</v>
      </c>
      <c r="I23" s="7">
        <f t="shared" si="4"/>
        <v>-5.6377162439785025</v>
      </c>
      <c r="J23" s="7">
        <f t="shared" si="4"/>
        <v>-250.6608360566197</v>
      </c>
      <c r="K23" s="7">
        <f t="shared" si="4"/>
        <v>-468.17789652940519</v>
      </c>
      <c r="L23" s="7">
        <f t="shared" si="4"/>
        <v>-503.75342681676557</v>
      </c>
      <c r="M23" s="7">
        <f t="shared" si="4"/>
        <v>83.523081840849954</v>
      </c>
      <c r="N23" s="7">
        <f t="shared" si="4"/>
        <v>1081.0369199572478</v>
      </c>
      <c r="O23" s="7">
        <f t="shared" si="4"/>
        <v>271.23001173831472</v>
      </c>
      <c r="P23" s="7">
        <f t="shared" si="4"/>
        <v>343.76001103955241</v>
      </c>
      <c r="Q23" s="7">
        <f t="shared" si="4"/>
        <v>535.62617002136176</v>
      </c>
      <c r="R23" s="7">
        <f t="shared" si="4"/>
        <v>775.30797588345104</v>
      </c>
      <c r="S23" s="7">
        <f t="shared" si="4"/>
        <v>975.66953795455265</v>
      </c>
      <c r="T23" s="7">
        <f t="shared" si="4"/>
        <v>1033.7912839247547</v>
      </c>
      <c r="U23" s="7">
        <f t="shared" si="4"/>
        <v>3002.2481250262499</v>
      </c>
      <c r="V23" s="7">
        <f t="shared" si="4"/>
        <v>3408.6003145509749</v>
      </c>
      <c r="W23" s="7">
        <f t="shared" si="4"/>
        <v>18.040937914689039</v>
      </c>
    </row>
    <row r="24" spans="1:23" x14ac:dyDescent="0.25">
      <c r="A24" s="5" t="str">
        <f t="shared" si="1"/>
        <v>Service Models</v>
      </c>
      <c r="B24" s="7">
        <f t="shared" ref="B24:W24" si="5">B6-B5</f>
        <v>-3.9742628316616901E-3</v>
      </c>
      <c r="C24" s="7">
        <f t="shared" si="5"/>
        <v>7.2490129486318722E-2</v>
      </c>
      <c r="D24" s="7">
        <f t="shared" si="5"/>
        <v>7.0627630458673707E-2</v>
      </c>
      <c r="E24" s="7">
        <f t="shared" si="5"/>
        <v>5.8149768466790874E-2</v>
      </c>
      <c r="F24" s="7">
        <f t="shared" si="5"/>
        <v>3.6563059915124541E-2</v>
      </c>
      <c r="G24" s="7">
        <f t="shared" si="5"/>
        <v>-4.5561398199879477E-2</v>
      </c>
      <c r="H24" s="7">
        <f t="shared" si="5"/>
        <v>-0.60750984721471468</v>
      </c>
      <c r="I24" s="7">
        <f t="shared" si="5"/>
        <v>-7.3101946781662264E-2</v>
      </c>
      <c r="J24" s="7">
        <f t="shared" si="5"/>
        <v>-5.7488071179250255E-2</v>
      </c>
      <c r="K24" s="7">
        <f t="shared" si="5"/>
        <v>-0.17774567664491769</v>
      </c>
      <c r="L24" s="7">
        <f t="shared" si="5"/>
        <v>-0.2670247584082972</v>
      </c>
      <c r="M24" s="7">
        <f t="shared" si="5"/>
        <v>0.10026192631630693</v>
      </c>
      <c r="N24" s="7">
        <f t="shared" si="5"/>
        <v>-0.14615169699209218</v>
      </c>
      <c r="O24" s="7">
        <f t="shared" si="5"/>
        <v>-0.22433106451808271</v>
      </c>
      <c r="P24" s="7">
        <f t="shared" si="5"/>
        <v>-0.37608682264726667</v>
      </c>
      <c r="Q24" s="7">
        <f t="shared" si="5"/>
        <v>-0.59367669809580548</v>
      </c>
      <c r="R24" s="7">
        <f t="shared" si="5"/>
        <v>1.0979999999999563</v>
      </c>
      <c r="S24" s="7">
        <f t="shared" si="5"/>
        <v>1.0979999999981374</v>
      </c>
      <c r="T24" s="7">
        <f t="shared" si="5"/>
        <v>1.0979999999981374</v>
      </c>
      <c r="U24" s="7">
        <f t="shared" si="5"/>
        <v>1.0979999999981374</v>
      </c>
      <c r="V24" s="7">
        <f t="shared" si="5"/>
        <v>1.1345999999612104</v>
      </c>
      <c r="W24" s="7">
        <f t="shared" si="5"/>
        <v>2.5555275769370382</v>
      </c>
    </row>
    <row r="25" spans="1:23" x14ac:dyDescent="0.25">
      <c r="A25" s="5" t="str">
        <f t="shared" si="1"/>
        <v>Loss Adjustment factors</v>
      </c>
      <c r="B25" s="7">
        <f t="shared" ref="B25:W25" si="6">B7-B6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6"/>
        <v>0</v>
      </c>
      <c r="M25" s="7">
        <f t="shared" si="6"/>
        <v>0</v>
      </c>
      <c r="N25" s="7">
        <f t="shared" si="6"/>
        <v>0</v>
      </c>
      <c r="O25" s="7">
        <f t="shared" si="6"/>
        <v>0</v>
      </c>
      <c r="P25" s="7">
        <f t="shared" si="6"/>
        <v>0</v>
      </c>
      <c r="Q25" s="7">
        <f t="shared" si="6"/>
        <v>0</v>
      </c>
      <c r="R25" s="7">
        <f t="shared" si="6"/>
        <v>0</v>
      </c>
      <c r="S25" s="7">
        <f t="shared" si="6"/>
        <v>0</v>
      </c>
      <c r="T25" s="7">
        <f t="shared" si="6"/>
        <v>0</v>
      </c>
      <c r="U25" s="7">
        <f t="shared" si="6"/>
        <v>0</v>
      </c>
      <c r="V25" s="7">
        <f t="shared" si="6"/>
        <v>0</v>
      </c>
      <c r="W25" s="7">
        <f t="shared" si="6"/>
        <v>0</v>
      </c>
    </row>
    <row r="26" spans="1:23" x14ac:dyDescent="0.25">
      <c r="A26" s="5" t="str">
        <f t="shared" si="1"/>
        <v>Average KVAR By KVA</v>
      </c>
      <c r="B26" s="7">
        <f t="shared" ref="B26:W26" si="7">B8-B7</f>
        <v>0</v>
      </c>
      <c r="C26" s="7">
        <f t="shared" si="7"/>
        <v>0</v>
      </c>
      <c r="D26" s="7">
        <f t="shared" si="7"/>
        <v>0</v>
      </c>
      <c r="E26" s="7">
        <f t="shared" si="7"/>
        <v>3.659999999999286E-2</v>
      </c>
      <c r="F26" s="7">
        <f t="shared" si="7"/>
        <v>7.3199999999985721E-2</v>
      </c>
      <c r="G26" s="7">
        <f t="shared" si="7"/>
        <v>0.21960000000012769</v>
      </c>
      <c r="H26" s="7">
        <f t="shared" si="7"/>
        <v>-16.408155468555833</v>
      </c>
      <c r="I26" s="7">
        <f t="shared" si="7"/>
        <v>-1.0481428692683039</v>
      </c>
      <c r="J26" s="7">
        <f t="shared" si="7"/>
        <v>-1.7500944570074353</v>
      </c>
      <c r="K26" s="7">
        <f t="shared" si="7"/>
        <v>-3.5462679354986903</v>
      </c>
      <c r="L26" s="7">
        <f t="shared" si="7"/>
        <v>-4.5250542433514056</v>
      </c>
      <c r="M26" s="7">
        <f t="shared" si="7"/>
        <v>-0.4880306547456712</v>
      </c>
      <c r="N26" s="7">
        <f t="shared" si="7"/>
        <v>-1.1599434761637895</v>
      </c>
      <c r="O26" s="7">
        <f t="shared" si="7"/>
        <v>-0.31561979362959391</v>
      </c>
      <c r="P26" s="7">
        <f t="shared" si="7"/>
        <v>-2.3958276345383638</v>
      </c>
      <c r="Q26" s="7">
        <f t="shared" si="7"/>
        <v>-2.0909876692057878</v>
      </c>
      <c r="R26" s="7">
        <f t="shared" si="7"/>
        <v>-1.1383411123852056</v>
      </c>
      <c r="S26" s="7">
        <f t="shared" si="7"/>
        <v>-1.1840020378112968</v>
      </c>
      <c r="T26" s="7">
        <f t="shared" si="7"/>
        <v>-0.65101149501788314</v>
      </c>
      <c r="U26" s="7">
        <f t="shared" si="7"/>
        <v>0.98176059807883576</v>
      </c>
      <c r="V26" s="7">
        <f t="shared" si="7"/>
        <v>-10.417685293970862</v>
      </c>
      <c r="W26" s="7">
        <f t="shared" si="7"/>
        <v>4.151998140696378E-2</v>
      </c>
    </row>
    <row r="27" spans="1:23" x14ac:dyDescent="0.25">
      <c r="A27" s="5" t="str">
        <f t="shared" si="1"/>
        <v>Gross Asset Models</v>
      </c>
      <c r="B27" s="7">
        <f t="shared" ref="B27:W27" si="8">B9-B8</f>
        <v>-0.14961752602172851</v>
      </c>
      <c r="C27" s="7">
        <f t="shared" si="8"/>
        <v>-0.94995075645589822</v>
      </c>
      <c r="D27" s="7">
        <f t="shared" si="8"/>
        <v>-1.0235395297144549</v>
      </c>
      <c r="E27" s="7">
        <f t="shared" si="8"/>
        <v>-0.85792270447004171</v>
      </c>
      <c r="F27" s="7">
        <f t="shared" si="8"/>
        <v>-0.57982244980814812</v>
      </c>
      <c r="G27" s="7">
        <f t="shared" si="8"/>
        <v>0.56506806289166889</v>
      </c>
      <c r="H27" s="7">
        <f t="shared" si="8"/>
        <v>65.888429720454951</v>
      </c>
      <c r="I27" s="7">
        <f t="shared" si="8"/>
        <v>9.6656023229420498</v>
      </c>
      <c r="J27" s="7">
        <f t="shared" si="8"/>
        <v>23.647805783119111</v>
      </c>
      <c r="K27" s="7">
        <f t="shared" si="8"/>
        <v>39.13364426948101</v>
      </c>
      <c r="L27" s="7">
        <f t="shared" si="8"/>
        <v>51.101582134164346</v>
      </c>
      <c r="M27" s="7">
        <f t="shared" si="8"/>
        <v>120.30744902077549</v>
      </c>
      <c r="N27" s="7">
        <f t="shared" si="8"/>
        <v>159.05662270481662</v>
      </c>
      <c r="O27" s="7">
        <f t="shared" si="8"/>
        <v>57.193339412096066</v>
      </c>
      <c r="P27" s="7">
        <f t="shared" si="8"/>
        <v>87.266271315615086</v>
      </c>
      <c r="Q27" s="7">
        <f t="shared" si="8"/>
        <v>203.7250430760505</v>
      </c>
      <c r="R27" s="7">
        <f t="shared" si="8"/>
        <v>128.71263788270335</v>
      </c>
      <c r="S27" s="7">
        <f t="shared" si="8"/>
        <v>27.48460268668714</v>
      </c>
      <c r="T27" s="7">
        <f t="shared" si="8"/>
        <v>45.658293502103334</v>
      </c>
      <c r="U27" s="7">
        <f t="shared" si="8"/>
        <v>72.905899840669008</v>
      </c>
      <c r="V27" s="7">
        <f t="shared" si="8"/>
        <v>207.97385391424177</v>
      </c>
      <c r="W27" s="7">
        <f t="shared" si="8"/>
        <v>-44.059385115302121</v>
      </c>
    </row>
    <row r="28" spans="1:23" x14ac:dyDescent="0.25">
      <c r="A28" s="5" t="str">
        <f t="shared" si="1"/>
        <v>Peaking Probabilities</v>
      </c>
      <c r="B28" s="7">
        <f t="shared" ref="B28:W28" si="9">B10-B9</f>
        <v>-4.6677978429556788E-3</v>
      </c>
      <c r="C28" s="7">
        <f t="shared" si="9"/>
        <v>-1.2446575451328101E-2</v>
      </c>
      <c r="D28" s="7">
        <f t="shared" si="9"/>
        <v>-8.5028616737616858E-3</v>
      </c>
      <c r="E28" s="7">
        <f t="shared" si="9"/>
        <v>-0.15408452362527214</v>
      </c>
      <c r="F28" s="7">
        <f t="shared" si="9"/>
        <v>-0.38617692689638261</v>
      </c>
      <c r="G28" s="7">
        <f t="shared" si="9"/>
        <v>-1.3869131471344645</v>
      </c>
      <c r="H28" s="7">
        <f t="shared" si="9"/>
        <v>-2.275471696155364</v>
      </c>
      <c r="I28" s="7">
        <f t="shared" si="9"/>
        <v>-0.59167477668734136</v>
      </c>
      <c r="J28" s="7">
        <f t="shared" si="9"/>
        <v>-0.77750793356426584</v>
      </c>
      <c r="K28" s="7">
        <f t="shared" si="9"/>
        <v>-1.2611210296290665</v>
      </c>
      <c r="L28" s="7">
        <f t="shared" si="9"/>
        <v>-1.4703210422303528</v>
      </c>
      <c r="M28" s="7">
        <f t="shared" si="9"/>
        <v>8.1371152356769016</v>
      </c>
      <c r="N28" s="7">
        <f t="shared" si="9"/>
        <v>9.7253917551970517</v>
      </c>
      <c r="O28" s="7">
        <f t="shared" si="9"/>
        <v>5.2558622646402</v>
      </c>
      <c r="P28" s="7">
        <f t="shared" si="9"/>
        <v>8.0047671482916485</v>
      </c>
      <c r="Q28" s="7">
        <f t="shared" si="9"/>
        <v>20.211637492528098</v>
      </c>
      <c r="R28" s="7">
        <f t="shared" si="9"/>
        <v>9.6497860303679772</v>
      </c>
      <c r="S28" s="7">
        <f t="shared" si="9"/>
        <v>13.858285996773702</v>
      </c>
      <c r="T28" s="7">
        <f t="shared" si="9"/>
        <v>36.664781410636351</v>
      </c>
      <c r="U28" s="7">
        <f t="shared" si="9"/>
        <v>79.089331977505935</v>
      </c>
      <c r="V28" s="7">
        <f t="shared" si="9"/>
        <v>230.61560621787794</v>
      </c>
      <c r="W28" s="7">
        <f t="shared" si="9"/>
        <v>-2.3139274641157499</v>
      </c>
    </row>
    <row r="29" spans="1:23" x14ac:dyDescent="0.25">
      <c r="A29" s="5" t="str">
        <f t="shared" si="1"/>
        <v>Hours in Time Band and Days in year</v>
      </c>
      <c r="B29" s="7">
        <f t="shared" ref="B29:W29" si="10">B11-B10</f>
        <v>2.5057260369479195E-2</v>
      </c>
      <c r="C29" s="7">
        <f t="shared" si="10"/>
        <v>1.4906235949538882E-2</v>
      </c>
      <c r="D29" s="7">
        <f t="shared" si="10"/>
        <v>-3.2076838606968749E-2</v>
      </c>
      <c r="E29" s="7">
        <f t="shared" si="10"/>
        <v>7.2005005693569046E-2</v>
      </c>
      <c r="F29" s="7">
        <f t="shared" si="10"/>
        <v>0.20860169210942558</v>
      </c>
      <c r="G29" s="7">
        <f t="shared" si="10"/>
        <v>0.75693407747758101</v>
      </c>
      <c r="H29" s="7">
        <f t="shared" si="10"/>
        <v>-0.27067594833806652</v>
      </c>
      <c r="I29" s="7">
        <f t="shared" si="10"/>
        <v>-0.56646857381110749</v>
      </c>
      <c r="J29" s="7">
        <f t="shared" si="10"/>
        <v>-1.493863325453276</v>
      </c>
      <c r="K29" s="7">
        <f t="shared" si="10"/>
        <v>-2.3432661707865918</v>
      </c>
      <c r="L29" s="7">
        <f t="shared" si="10"/>
        <v>-4.6062866269348888</v>
      </c>
      <c r="M29" s="7">
        <f t="shared" si="10"/>
        <v>-12.711832704714652</v>
      </c>
      <c r="N29" s="7">
        <f t="shared" si="10"/>
        <v>-13.507621815629136</v>
      </c>
      <c r="O29" s="7">
        <f t="shared" si="10"/>
        <v>-6.5548977080061377</v>
      </c>
      <c r="P29" s="7">
        <f t="shared" si="10"/>
        <v>-9.9388195992432884</v>
      </c>
      <c r="Q29" s="7">
        <f t="shared" si="10"/>
        <v>-27.601870669463096</v>
      </c>
      <c r="R29" s="7">
        <f t="shared" si="10"/>
        <v>-6.4010960347204673</v>
      </c>
      <c r="S29" s="7">
        <f t="shared" si="10"/>
        <v>-10.388851728641384</v>
      </c>
      <c r="T29" s="7">
        <f t="shared" si="10"/>
        <v>-27.30928496834531</v>
      </c>
      <c r="U29" s="7">
        <f t="shared" si="10"/>
        <v>-59.019965908155427</v>
      </c>
      <c r="V29" s="7">
        <f t="shared" si="10"/>
        <v>-172.09702581065358</v>
      </c>
      <c r="W29" s="7">
        <f t="shared" si="10"/>
        <v>-5.7857135462568294</v>
      </c>
    </row>
    <row r="30" spans="1:23" x14ac:dyDescent="0.25">
      <c r="A30" s="5" t="str">
        <f t="shared" si="1"/>
        <v>Real pre-tax cost of capital</v>
      </c>
      <c r="B30" s="7">
        <f t="shared" ref="B30:W30" si="11">B12-B11</f>
        <v>0</v>
      </c>
      <c r="C30" s="7">
        <f t="shared" si="11"/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11"/>
        <v>0</v>
      </c>
      <c r="O30" s="7">
        <f t="shared" si="11"/>
        <v>0</v>
      </c>
      <c r="P30" s="7">
        <f t="shared" si="11"/>
        <v>0</v>
      </c>
      <c r="Q30" s="7">
        <f t="shared" si="11"/>
        <v>0</v>
      </c>
      <c r="R30" s="7">
        <f t="shared" si="11"/>
        <v>0</v>
      </c>
      <c r="S30" s="7">
        <f t="shared" si="11"/>
        <v>0</v>
      </c>
      <c r="T30" s="7">
        <f t="shared" si="11"/>
        <v>0</v>
      </c>
      <c r="U30" s="7">
        <f t="shared" si="11"/>
        <v>0</v>
      </c>
      <c r="V30" s="7">
        <f t="shared" si="11"/>
        <v>0</v>
      </c>
      <c r="W30" s="7">
        <f t="shared" si="11"/>
        <v>0</v>
      </c>
    </row>
    <row r="31" spans="1:23" x14ac:dyDescent="0.25">
      <c r="A31" s="5" t="str">
        <f t="shared" si="1"/>
        <v>Transmission Exits Charges</v>
      </c>
      <c r="B31" s="7">
        <f t="shared" ref="B31:W31" si="12">B13-B12</f>
        <v>5.3504492062998565E-2</v>
      </c>
      <c r="C31" s="7">
        <f t="shared" si="12"/>
        <v>2.7517196314505554E-2</v>
      </c>
      <c r="D31" s="7">
        <f t="shared" si="12"/>
        <v>2.6714520180831869E-2</v>
      </c>
      <c r="E31" s="7">
        <f t="shared" si="12"/>
        <v>7.2402420156009839E-2</v>
      </c>
      <c r="F31" s="7">
        <f t="shared" si="12"/>
        <v>0.17918277030861418</v>
      </c>
      <c r="G31" s="7">
        <f t="shared" si="12"/>
        <v>0.55212931812479837</v>
      </c>
      <c r="H31" s="7">
        <f t="shared" si="12"/>
        <v>4.8687840567049534</v>
      </c>
      <c r="I31" s="7">
        <f t="shared" si="12"/>
        <v>-0.30369999886079313</v>
      </c>
      <c r="J31" s="7">
        <f t="shared" si="12"/>
        <v>-0.57555664305436949</v>
      </c>
      <c r="K31" s="7">
        <f t="shared" si="12"/>
        <v>-1.0513372812947637</v>
      </c>
      <c r="L31" s="7">
        <f t="shared" si="12"/>
        <v>-5.1283896857512445</v>
      </c>
      <c r="M31" s="7">
        <f t="shared" si="12"/>
        <v>0.65346498184771917</v>
      </c>
      <c r="N31" s="7">
        <f t="shared" si="12"/>
        <v>9.991037732622317</v>
      </c>
      <c r="O31" s="7">
        <f t="shared" si="12"/>
        <v>9.6360314117446251</v>
      </c>
      <c r="P31" s="7">
        <f t="shared" si="12"/>
        <v>15.174721261448212</v>
      </c>
      <c r="Q31" s="7">
        <f t="shared" si="12"/>
        <v>13.513590126429335</v>
      </c>
      <c r="R31" s="7">
        <f t="shared" si="12"/>
        <v>3.2332200274358911</v>
      </c>
      <c r="S31" s="7">
        <f t="shared" si="12"/>
        <v>-8.2515718960075901</v>
      </c>
      <c r="T31" s="7">
        <f t="shared" si="12"/>
        <v>-26.413749040199036</v>
      </c>
      <c r="U31" s="7">
        <f t="shared" si="12"/>
        <v>-60.877078659264953</v>
      </c>
      <c r="V31" s="7">
        <f t="shared" si="12"/>
        <v>-177.76637857648893</v>
      </c>
      <c r="W31" s="7">
        <f t="shared" si="12"/>
        <v>0.58755816692882945</v>
      </c>
    </row>
    <row r="32" spans="1:23" x14ac:dyDescent="0.25">
      <c r="A32" s="5" t="str">
        <f t="shared" si="1"/>
        <v>Other Expenditure</v>
      </c>
      <c r="B32" s="7">
        <f t="shared" ref="B32:W32" si="13">B14-B13</f>
        <v>2.6844876605309764E-3</v>
      </c>
      <c r="C32" s="7">
        <f t="shared" si="13"/>
        <v>-3.938627743918488E-2</v>
      </c>
      <c r="D32" s="7">
        <f t="shared" si="13"/>
        <v>-4.695905137525358E-2</v>
      </c>
      <c r="E32" s="7">
        <f t="shared" si="13"/>
        <v>-2.4693052664673587E-2</v>
      </c>
      <c r="F32" s="7">
        <f t="shared" si="13"/>
        <v>-2.9629045997126013E-3</v>
      </c>
      <c r="G32" s="7">
        <f t="shared" si="13"/>
        <v>0.1011255353425895</v>
      </c>
      <c r="H32" s="7">
        <f t="shared" si="13"/>
        <v>-4.4937131964629771</v>
      </c>
      <c r="I32" s="7">
        <f t="shared" si="13"/>
        <v>-1.145562858737776</v>
      </c>
      <c r="J32" s="7">
        <f t="shared" si="13"/>
        <v>-2.9568573639244278</v>
      </c>
      <c r="K32" s="7">
        <f t="shared" si="13"/>
        <v>-4.6794706585897075</v>
      </c>
      <c r="L32" s="7">
        <f t="shared" si="13"/>
        <v>-7.2202075763962057</v>
      </c>
      <c r="M32" s="7">
        <f t="shared" si="13"/>
        <v>-4.6038073684030678E-2</v>
      </c>
      <c r="N32" s="7">
        <f t="shared" si="13"/>
        <v>0.69304830300916365</v>
      </c>
      <c r="O32" s="7">
        <f t="shared" si="13"/>
        <v>1.4543689354813978</v>
      </c>
      <c r="P32" s="7">
        <f t="shared" si="13"/>
        <v>2.3245131773528556</v>
      </c>
      <c r="Q32" s="7">
        <f t="shared" si="13"/>
        <v>4.5159233019003295</v>
      </c>
      <c r="R32" s="7">
        <f t="shared" si="13"/>
        <v>-9.1946004872788762</v>
      </c>
      <c r="S32" s="7">
        <f t="shared" si="13"/>
        <v>-4.7333408792219416</v>
      </c>
      <c r="T32" s="7">
        <f t="shared" si="13"/>
        <v>-10.394914945089113</v>
      </c>
      <c r="U32" s="7">
        <f t="shared" si="13"/>
        <v>-19.917535714965197</v>
      </c>
      <c r="V32" s="7">
        <f t="shared" si="13"/>
        <v>-55.673538783245021</v>
      </c>
      <c r="W32" s="7">
        <f t="shared" si="13"/>
        <v>-0.71725437374425383</v>
      </c>
    </row>
    <row r="33" spans="1:23" x14ac:dyDescent="0.25">
      <c r="A33" s="5" t="str">
        <f t="shared" si="1"/>
        <v>IDNO Discounts</v>
      </c>
      <c r="B33" s="7">
        <f t="shared" ref="B33:W33" si="14">B15-B14</f>
        <v>4.8422788495003033E-2</v>
      </c>
      <c r="C33" s="7">
        <f t="shared" si="14"/>
        <v>7.0987051368121001E-4</v>
      </c>
      <c r="D33" s="7">
        <f t="shared" si="14"/>
        <v>3.9072369541329977E-2</v>
      </c>
      <c r="E33" s="7">
        <f t="shared" si="14"/>
        <v>8.8050231533230772E-2</v>
      </c>
      <c r="F33" s="7">
        <f t="shared" si="14"/>
        <v>0.18263694008493303</v>
      </c>
      <c r="G33" s="7">
        <f t="shared" si="14"/>
        <v>0.52026139819986383</v>
      </c>
      <c r="H33" s="7">
        <f t="shared" si="14"/>
        <v>4.3984336346011332</v>
      </c>
      <c r="I33" s="7">
        <f t="shared" si="14"/>
        <v>2.3319263837188373</v>
      </c>
      <c r="J33" s="7">
        <f t="shared" si="14"/>
        <v>5.1623853514101938</v>
      </c>
      <c r="K33" s="7">
        <f t="shared" si="14"/>
        <v>8.216208152800391</v>
      </c>
      <c r="L33" s="7">
        <f t="shared" si="14"/>
        <v>14.561766793442075</v>
      </c>
      <c r="M33" s="7">
        <f t="shared" si="14"/>
        <v>9.5380736838706071E-3</v>
      </c>
      <c r="N33" s="7">
        <f t="shared" si="14"/>
        <v>0.62095169699205144</v>
      </c>
      <c r="O33" s="7">
        <f t="shared" si="14"/>
        <v>0.95463106451734348</v>
      </c>
      <c r="P33" s="7">
        <f t="shared" si="14"/>
        <v>1.507986822645762</v>
      </c>
      <c r="Q33" s="7">
        <f t="shared" si="14"/>
        <v>3.2585766980992048</v>
      </c>
      <c r="R33" s="7">
        <f t="shared" si="14"/>
        <v>0.24024983953768242</v>
      </c>
      <c r="S33" s="7">
        <f t="shared" si="14"/>
        <v>3.4752868837167625</v>
      </c>
      <c r="T33" s="7">
        <f t="shared" si="14"/>
        <v>10.361334631150385</v>
      </c>
      <c r="U33" s="7">
        <f t="shared" si="14"/>
        <v>23.414906234742375</v>
      </c>
      <c r="V33" s="7">
        <f t="shared" si="14"/>
        <v>69.294917755236384</v>
      </c>
      <c r="W33" s="7">
        <f t="shared" si="14"/>
        <v>1.1978423707087131</v>
      </c>
    </row>
    <row r="34" spans="1:23" x14ac:dyDescent="0.25">
      <c r="A34" s="5" t="str">
        <f t="shared" si="1"/>
        <v>Allowed Revenue</v>
      </c>
      <c r="B34" s="7">
        <f t="shared" ref="B34:W34" si="15">B16-B15</f>
        <v>36.755500000000012</v>
      </c>
      <c r="C34" s="7">
        <f t="shared" si="15"/>
        <v>1.1680000000000064</v>
      </c>
      <c r="D34" s="7">
        <f t="shared" si="15"/>
        <v>14.344499999999982</v>
      </c>
      <c r="E34" s="7">
        <f t="shared" si="15"/>
        <v>78.328999999999951</v>
      </c>
      <c r="F34" s="7">
        <f t="shared" si="15"/>
        <v>188.99699999999984</v>
      </c>
      <c r="G34" s="7">
        <f t="shared" si="15"/>
        <v>610.13400000000024</v>
      </c>
      <c r="H34" s="7">
        <f t="shared" si="15"/>
        <v>1.1680000000001201</v>
      </c>
      <c r="I34" s="7">
        <f t="shared" si="15"/>
        <v>961.33699999999999</v>
      </c>
      <c r="J34" s="7">
        <f t="shared" si="15"/>
        <v>1757.8034999999982</v>
      </c>
      <c r="K34" s="7">
        <f t="shared" si="15"/>
        <v>2758.8524999999972</v>
      </c>
      <c r="L34" s="7">
        <f t="shared" si="15"/>
        <v>5102.8825000000033</v>
      </c>
      <c r="M34" s="7">
        <f t="shared" si="15"/>
        <v>1.1679999999996653</v>
      </c>
      <c r="N34" s="7">
        <f t="shared" si="15"/>
        <v>961.33699999999953</v>
      </c>
      <c r="O34" s="7">
        <f t="shared" si="15"/>
        <v>1757.7670000000007</v>
      </c>
      <c r="P34" s="7">
        <f t="shared" si="15"/>
        <v>2758.8525000000009</v>
      </c>
      <c r="Q34" s="7">
        <f t="shared" si="15"/>
        <v>5102.8459999999977</v>
      </c>
      <c r="R34" s="7">
        <f t="shared" si="15"/>
        <v>1.1679999999996653</v>
      </c>
      <c r="S34" s="7">
        <f t="shared" si="15"/>
        <v>4507.895999999997</v>
      </c>
      <c r="T34" s="7">
        <f t="shared" si="15"/>
        <v>14016.620500000005</v>
      </c>
      <c r="U34" s="7">
        <f t="shared" si="15"/>
        <v>31954.655000000013</v>
      </c>
      <c r="V34" s="7">
        <f t="shared" si="15"/>
        <v>95048.993000000046</v>
      </c>
      <c r="W34" s="7">
        <f t="shared" si="15"/>
        <v>1010.3894436106434</v>
      </c>
    </row>
    <row r="35" spans="1:23" x14ac:dyDescent="0.25">
      <c r="A35" s="5" t="s">
        <v>39</v>
      </c>
      <c r="B35" s="7">
        <f>SUM(B21:B34)</f>
        <v>0</v>
      </c>
      <c r="C35" s="7">
        <f t="shared" ref="C35:W35" si="16">SUM(C21:C34)</f>
        <v>0</v>
      </c>
      <c r="D35" s="7">
        <f t="shared" si="16"/>
        <v>0</v>
      </c>
      <c r="E35" s="7">
        <f t="shared" si="16"/>
        <v>0</v>
      </c>
      <c r="F35" s="7">
        <f t="shared" si="16"/>
        <v>0</v>
      </c>
      <c r="G35" s="7">
        <f t="shared" si="16"/>
        <v>0</v>
      </c>
      <c r="H35" s="7">
        <f t="shared" si="16"/>
        <v>0</v>
      </c>
      <c r="I35" s="7">
        <f t="shared" si="16"/>
        <v>0</v>
      </c>
      <c r="J35" s="7">
        <f t="shared" si="16"/>
        <v>0</v>
      </c>
      <c r="K35" s="7">
        <f t="shared" si="16"/>
        <v>0</v>
      </c>
      <c r="L35" s="7">
        <f t="shared" si="16"/>
        <v>0</v>
      </c>
      <c r="M35" s="7">
        <f t="shared" si="16"/>
        <v>0</v>
      </c>
      <c r="N35" s="7">
        <f t="shared" si="16"/>
        <v>0</v>
      </c>
      <c r="O35" s="7">
        <f t="shared" si="16"/>
        <v>0</v>
      </c>
      <c r="P35" s="7">
        <f t="shared" si="16"/>
        <v>0</v>
      </c>
      <c r="Q35" s="7">
        <f t="shared" si="16"/>
        <v>0</v>
      </c>
      <c r="R35" s="7">
        <f t="shared" si="16"/>
        <v>0</v>
      </c>
      <c r="S35" s="7">
        <f t="shared" si="16"/>
        <v>0</v>
      </c>
      <c r="T35" s="7">
        <f t="shared" si="16"/>
        <v>0</v>
      </c>
      <c r="U35" s="7">
        <f t="shared" si="16"/>
        <v>0</v>
      </c>
      <c r="V35" s="7">
        <f t="shared" si="16"/>
        <v>0</v>
      </c>
      <c r="W35" s="7">
        <f t="shared" si="16"/>
        <v>0</v>
      </c>
    </row>
    <row r="37" spans="1:23" x14ac:dyDescent="0.25">
      <c r="B37" s="8">
        <f t="shared" ref="B37:W37" si="17">+B35/B2</f>
        <v>0</v>
      </c>
      <c r="C37" s="8">
        <f t="shared" si="17"/>
        <v>0</v>
      </c>
      <c r="D37" s="8">
        <f t="shared" si="17"/>
        <v>0</v>
      </c>
      <c r="E37" s="8">
        <f t="shared" si="17"/>
        <v>0</v>
      </c>
      <c r="F37" s="8">
        <f t="shared" si="17"/>
        <v>0</v>
      </c>
      <c r="G37" s="8">
        <f t="shared" si="17"/>
        <v>0</v>
      </c>
      <c r="H37" s="8">
        <f t="shared" si="17"/>
        <v>0</v>
      </c>
      <c r="I37" s="8">
        <f t="shared" si="17"/>
        <v>0</v>
      </c>
      <c r="J37" s="8">
        <f t="shared" si="17"/>
        <v>0</v>
      </c>
      <c r="K37" s="8">
        <f t="shared" si="17"/>
        <v>0</v>
      </c>
      <c r="L37" s="8">
        <f t="shared" si="17"/>
        <v>0</v>
      </c>
      <c r="M37" s="8">
        <f t="shared" si="17"/>
        <v>0</v>
      </c>
      <c r="N37" s="8">
        <f t="shared" si="17"/>
        <v>0</v>
      </c>
      <c r="O37" s="8">
        <f t="shared" si="17"/>
        <v>0</v>
      </c>
      <c r="P37" s="8">
        <f t="shared" si="17"/>
        <v>0</v>
      </c>
      <c r="Q37" s="8">
        <f t="shared" si="17"/>
        <v>0</v>
      </c>
      <c r="R37" s="8">
        <f t="shared" si="17"/>
        <v>0</v>
      </c>
      <c r="S37" s="8">
        <f t="shared" si="17"/>
        <v>0</v>
      </c>
      <c r="T37" s="8">
        <f t="shared" si="17"/>
        <v>0</v>
      </c>
      <c r="U37" s="8">
        <f t="shared" si="17"/>
        <v>0</v>
      </c>
      <c r="V37" s="8">
        <f t="shared" si="17"/>
        <v>0</v>
      </c>
      <c r="W37" s="8">
        <f t="shared" si="17"/>
        <v>0</v>
      </c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Olukotun, Babatunde</cp:lastModifiedBy>
  <cp:lastPrinted>2021-12-17T08:32:21Z</cp:lastPrinted>
  <dcterms:created xsi:type="dcterms:W3CDTF">2021-12-07T14:30:05Z</dcterms:created>
  <dcterms:modified xsi:type="dcterms:W3CDTF">2022-12-16T14:10:05Z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