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codeName="ThisWorkbook" defaultThemeVersion="124226"/>
  <bookViews>
    <workbookView xWindow="19125" yWindow="-15" windowWidth="19185" windowHeight="11985" tabRatio="915" firstSheet="3" activeTab="9"/>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charges'!$A$10:$Q$128</definedName>
    <definedName name="_xlnm._FilterDatabase" localSheetId="7" hidden="1">'Annex 5 LLFs'!$A$199:$F$354</definedName>
    <definedName name="_xlnm._FilterDatabase" localSheetId="10" hidden="1">'SSC TPR unit rate lookup'!$A$28:$D$1205</definedName>
    <definedName name="OLE_LINK1" localSheetId="5">'Annex 3 Preserved charges'!#REF!</definedName>
    <definedName name="_xlnm.Print_Area" localSheetId="1">'Annex 1 LV and HV charges'!$A$2:$K$39</definedName>
    <definedName name="_xlnm.Print_Area" localSheetId="2">'Annex 2 EHV charges'!$A$2:$O$260</definedName>
    <definedName name="_xlnm.Print_Area" localSheetId="3">'Annex 2a Import'!$A$2:$H$253</definedName>
    <definedName name="_xlnm.Print_Area" localSheetId="4">'Annex 2b Export'!$A$2:$H$213</definedName>
    <definedName name="_xlnm.Print_Area" localSheetId="5">'Annex 3 Preserved charges'!$A$2:$J$21</definedName>
    <definedName name="_xlnm.Print_Area" localSheetId="6">'Annex 4 LDNO charges'!$A$2:$J$191</definedName>
    <definedName name="_xlnm.Print_Area" localSheetId="7">'Annex 5 LLFs'!$A$3:$F$329</definedName>
    <definedName name="_xlnm.Print_Area" localSheetId="8">'Annex 6 New Designated EHV Prop'!$A$4:$Q$28</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LLFs'!$A$3:$F$204</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39" i="2" l="1"/>
  <c r="J38" i="2"/>
  <c r="J37" i="2"/>
  <c r="J36" i="2"/>
  <c r="J35" i="2"/>
  <c r="J34" i="2"/>
  <c r="J33" i="2"/>
  <c r="J32" i="2"/>
  <c r="J31" i="2"/>
  <c r="J30" i="2"/>
  <c r="J29" i="2"/>
  <c r="J28" i="2"/>
  <c r="J27" i="2"/>
  <c r="J26" i="2"/>
  <c r="J25" i="2"/>
  <c r="J24" i="2"/>
  <c r="J23" i="2"/>
  <c r="J22" i="2"/>
  <c r="J21" i="2"/>
  <c r="J20" i="2"/>
  <c r="J19" i="2"/>
  <c r="J18" i="2"/>
  <c r="J17" i="2"/>
  <c r="J16" i="2"/>
  <c r="J15" i="2"/>
  <c r="J14" i="2"/>
  <c r="B2" i="17" l="1"/>
  <c r="A3" i="6"/>
  <c r="A2" i="7"/>
  <c r="A17" i="8"/>
  <c r="A4" i="8"/>
  <c r="A2" i="5"/>
  <c r="A2" i="4"/>
  <c r="A2" i="14"/>
  <c r="A2" i="13"/>
  <c r="A2" i="2"/>
  <c r="A2" i="12"/>
  <c r="F4" i="14" l="1"/>
  <c r="G4" i="14"/>
  <c r="H4" i="14"/>
  <c r="E4" i="14"/>
  <c r="E4" i="13"/>
  <c r="F4" i="13"/>
  <c r="G4" i="13"/>
  <c r="H4" i="13"/>
  <c r="O58" i="5" l="1"/>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O188" i="5"/>
  <c r="P188" i="5"/>
  <c r="Q188" i="5"/>
  <c r="O189" i="5"/>
  <c r="P189" i="5"/>
  <c r="Q189" i="5"/>
  <c r="O190" i="5"/>
  <c r="P190" i="5"/>
  <c r="Q190" i="5"/>
  <c r="O191" i="5"/>
  <c r="P191" i="5"/>
  <c r="Q191" i="5"/>
  <c r="Q57" i="5"/>
  <c r="P57" i="5"/>
  <c r="O57"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M188" i="5"/>
  <c r="N188" i="5"/>
  <c r="M189" i="5"/>
  <c r="N189" i="5"/>
  <c r="M190" i="5"/>
  <c r="N190" i="5"/>
  <c r="M191" i="5"/>
  <c r="N191"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57" i="5"/>
  <c r="A5" i="14" l="1" a="1"/>
  <c r="A5" i="14" s="1"/>
  <c r="A5" i="13" a="1"/>
  <c r="A5" i="13" s="1"/>
  <c r="A6" i="14" l="1" a="1"/>
  <c r="A6" i="14" s="1"/>
  <c r="A7" i="14" s="1" a="1"/>
  <c r="A7" i="14" s="1"/>
  <c r="H5" i="14"/>
  <c r="D5" i="14"/>
  <c r="G5" i="14"/>
  <c r="C5" i="14"/>
  <c r="F5" i="14"/>
  <c r="B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G251" i="14" l="1"/>
  <c r="C251" i="14"/>
  <c r="F251" i="14"/>
  <c r="B251" i="14"/>
  <c r="E251" i="14"/>
  <c r="H251" i="14"/>
  <c r="D251" i="14"/>
  <c r="A252" i="14" a="1"/>
  <c r="A252" i="14" s="1"/>
  <c r="B252" i="13"/>
  <c r="D252" i="13"/>
  <c r="C252" i="13"/>
  <c r="A253" i="13" a="1"/>
  <c r="A253" i="13" s="1"/>
  <c r="F252" i="14" l="1"/>
  <c r="B252" i="14"/>
  <c r="E252" i="14"/>
  <c r="H252" i="14"/>
  <c r="D252" i="14"/>
  <c r="G252" i="14"/>
  <c r="C252" i="14"/>
  <c r="A253" i="14" a="1"/>
  <c r="A253" i="14" s="1"/>
  <c r="D253" i="13"/>
  <c r="C253" i="13"/>
  <c r="B253" i="13"/>
  <c r="A254" i="13" a="1"/>
  <c r="A254" i="13" s="1"/>
  <c r="E253" i="14" l="1"/>
  <c r="H253" i="14"/>
  <c r="D253" i="14"/>
  <c r="G253" i="14"/>
  <c r="C253" i="14"/>
  <c r="F253" i="14"/>
  <c r="B253" i="14"/>
  <c r="A254" i="14" a="1"/>
  <c r="A254" i="14" s="1"/>
  <c r="D254" i="13"/>
  <c r="C254" i="13"/>
  <c r="B254" i="13"/>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89" i="13" l="1"/>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253" i="13"/>
  <c r="H253" i="13"/>
  <c r="F253" i="13"/>
  <c r="G253" i="13"/>
  <c r="H254" i="13"/>
  <c r="F254" i="13"/>
  <c r="G254" i="13"/>
  <c r="E254" i="13"/>
  <c r="E5" i="13"/>
  <c r="H5" i="13"/>
  <c r="B5" i="13"/>
  <c r="C5" i="13"/>
  <c r="G5" i="13"/>
  <c r="D5" i="13"/>
  <c r="F5"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F17" i="17" l="1"/>
  <c r="F18" i="17"/>
  <c r="H17" i="17"/>
  <c r="H18" i="17"/>
  <c r="C18" i="17"/>
  <c r="C17" i="17"/>
  <c r="E17" i="17"/>
  <c r="E18" i="17"/>
  <c r="G18" i="17"/>
  <c r="G17" i="17"/>
  <c r="I17" i="17"/>
  <c r="I18" i="17"/>
  <c r="D17" i="17"/>
  <c r="D18" i="17"/>
  <c r="C21" i="17" l="1"/>
  <c r="C22" i="17"/>
</calcChain>
</file>

<file path=xl/sharedStrings.xml><?xml version="1.0" encoding="utf-8"?>
<sst xmlns="http://schemas.openxmlformats.org/spreadsheetml/2006/main" count="5201" uniqueCount="2106">
  <si>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</si>
  <si>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</si>
  <si>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</si>
  <si>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</si>
  <si>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</si>
  <si>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</si>
  <si>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</si>
  <si>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</si>
  <si>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</si>
  <si>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</si>
  <si>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</si>
  <si>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</si>
  <si>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</si>
  <si>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</si>
  <si>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</si>
  <si>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</si>
  <si>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</si>
  <si>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</si>
  <si>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</si>
  <si>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</si>
  <si>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</si>
  <si>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</si>
  <si>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</si>
  <si>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</si>
  <si>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</si>
  <si>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</si>
  <si>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</si>
  <si>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</si>
  <si>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</si>
  <si>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</si>
  <si>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</si>
  <si>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</si>
  <si>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</si>
  <si>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</si>
  <si>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</si>
  <si>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</si>
  <si>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</si>
  <si>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</si>
  <si>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</si>
  <si>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</si>
  <si>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</si>
  <si>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</si>
  <si>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</si>
  <si>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</si>
  <si>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</si>
  <si>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</si>
  <si>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</si>
  <si>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</si>
  <si>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</si>
  <si>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</si>
  <si>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</si>
  <si>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</si>
  <si>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</si>
  <si>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</si>
  <si>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</si>
  <si>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</si>
  <si>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</si>
  <si>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</si>
  <si>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</si>
  <si>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</si>
  <si>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</si>
  <si>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</si>
  <si>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</si>
  <si>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</si>
  <si>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</si>
  <si>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</si>
  <si>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</si>
  <si>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</si>
  <si>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</si>
  <si>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</si>
  <si>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</si>
  <si>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</si>
  <si>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</si>
  <si>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</si>
  <si>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</si>
  <si>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</si>
  <si>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</si>
  <si>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</si>
  <si>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</si>
  <si>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</si>
  <si>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</si>
  <si>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</si>
  <si>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</si>
  <si>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</si>
  <si>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</si>
  <si>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</si>
  <si>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</si>
  <si>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</si>
  <si>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</si>
  <si>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</si>
  <si>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</si>
  <si>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</si>
  <si>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</si>
  <si>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</si>
  <si>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</si>
  <si>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</si>
  <si>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</si>
  <si>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</si>
  <si>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</si>
  <si>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</si>
  <si>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</si>
  <si>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</si>
  <si>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</si>
  <si>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</si>
  <si>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</si>
  <si>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</si>
  <si>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</si>
  <si>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</si>
  <si>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</si>
  <si>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</si>
  <si>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</si>
  <si>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</si>
  <si>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</si>
  <si>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</si>
  <si>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</si>
  <si>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</si>
  <si>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</si>
  <si>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</si>
  <si>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</si>
  <si>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</si>
  <si>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</si>
  <si>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</si>
  <si>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</si>
  <si>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</si>
  <si>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</si>
  <si>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</si>
  <si>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</si>
  <si>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</si>
  <si>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</si>
  <si>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</si>
  <si>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</si>
  <si>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</si>
  <si>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</si>
  <si>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</si>
  <si>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</si>
  <si>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</si>
  <si>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</si>
  <si>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</si>
  <si>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</si>
  <si>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</si>
  <si>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</si>
  <si>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</si>
  <si>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</si>
  <si>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</si>
  <si>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</si>
  <si>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</si>
  <si>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</si>
  <si>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</si>
  <si>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</si>
  <si>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</si>
  <si>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</si>
  <si>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</si>
  <si>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</si>
  <si>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</si>
  <si>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</si>
  <si>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</si>
  <si>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</si>
  <si>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</si>
  <si>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</si>
  <si>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</si>
  <si>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</si>
  <si>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</si>
  <si>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</si>
  <si>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</si>
  <si>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</si>
  <si>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</si>
  <si>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</si>
  <si>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</si>
  <si>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</si>
  <si>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</si>
  <si>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</si>
  <si>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</si>
  <si>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</si>
  <si>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</si>
  <si>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</si>
  <si>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</si>
  <si>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</si>
  <si>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</si>
  <si>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</si>
  <si>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</si>
  <si>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</si>
  <si>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</si>
  <si>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</si>
  <si>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</si>
  <si>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</si>
  <si>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</si>
  <si>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</si>
  <si>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</si>
  <si>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</si>
  <si>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</si>
  <si>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</si>
  <si>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</si>
  <si>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</si>
  <si>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</si>
  <si>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</si>
  <si>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</si>
  <si>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</si>
  <si>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</si>
  <si>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</si>
  <si>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</si>
  <si>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</si>
  <si>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</si>
  <si>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</si>
  <si>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</si>
  <si>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</si>
  <si>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</si>
  <si>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</si>
  <si>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</si>
  <si>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</si>
  <si>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</si>
  <si>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</si>
  <si>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</si>
  <si>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</si>
  <si>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</si>
  <si>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</si>
  <si>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</si>
  <si>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</si>
  <si>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</si>
  <si>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</si>
  <si>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</si>
  <si>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</si>
  <si>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</si>
  <si>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</si>
  <si>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</si>
  <si>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</si>
  <si>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</si>
  <si>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</si>
  <si>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</si>
  <si>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</si>
  <si>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</si>
  <si>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</si>
  <si>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</si>
  <si>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</si>
  <si>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</si>
  <si>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</si>
  <si>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</si>
  <si>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</si>
  <si>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</si>
  <si>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</si>
  <si>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</si>
  <si>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</si>
  <si>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</si>
  <si>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</si>
  <si>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</si>
  <si>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</si>
  <si>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</si>
  <si>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</si>
  <si>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</si>
  <si>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</si>
  <si>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</si>
  <si>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</si>
  <si>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</si>
  <si>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</si>
  <si>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</si>
  <si>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</si>
  <si>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</si>
  <si>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</si>
  <si>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</si>
  <si>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</si>
  <si>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</si>
  <si>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</si>
  <si>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</si>
  <si>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</si>
  <si>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</si>
  <si>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</si>
  <si>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</si>
  <si>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</si>
  <si>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</si>
  <si>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</si>
  <si>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</si>
  <si>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</si>
  <si>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</si>
  <si>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</si>
  <si>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</si>
  <si>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</si>
  <si>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</si>
  <si>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</si>
  <si>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</si>
  <si>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</si>
  <si>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</si>
  <si>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</si>
  <si>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</si>
  <si>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</si>
  <si>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</si>
  <si>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</si>
  <si>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</si>
  <si>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</si>
  <si>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</si>
  <si>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</si>
  <si>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</si>
  <si>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</si>
  <si>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</si>
  <si>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</si>
  <si>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</si>
  <si>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</si>
  <si>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</si>
  <si>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</si>
  <si>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</si>
  <si>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</si>
  <si>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</si>
  <si>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</si>
  <si>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</si>
  <si>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</si>
  <si>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</si>
  <si>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</si>
  <si>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</si>
  <si>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</si>
  <si>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</si>
  <si>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</si>
  <si>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</si>
  <si>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</si>
  <si>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</si>
  <si>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</si>
  <si>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</si>
  <si>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</si>
  <si>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</si>
  <si>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</si>
  <si>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</si>
  <si>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</si>
  <si>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</si>
  <si>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</si>
  <si>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</si>
  <si>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</si>
  <si>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</si>
  <si>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</si>
  <si>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</si>
  <si>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</si>
  <si>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</si>
  <si>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</si>
  <si>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</si>
  <si>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</si>
  <si>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</si>
  <si>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</si>
  <si>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</si>
  <si>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</si>
  <si>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</si>
  <si>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</si>
  <si>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</si>
  <si>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</si>
  <si>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</si>
  <si>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</si>
  <si>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</si>
  <si>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</si>
  <si>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</si>
  <si>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</si>
  <si>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</si>
  <si>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</si>
  <si>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</si>
  <si>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</si>
  <si>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</si>
  <si>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</si>
  <si>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</si>
  <si>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</si>
  <si>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</si>
  <si>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</si>
  <si>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</si>
  <si>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</si>
  <si>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</si>
  <si>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</si>
  <si>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</si>
  <si>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</si>
  <si>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</si>
  <si>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</si>
  <si>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</si>
  <si>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</si>
  <si>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</si>
  <si>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</si>
  <si>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</si>
  <si>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</si>
  <si>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</si>
  <si>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</si>
  <si>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</si>
  <si>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</si>
  <si>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</si>
  <si>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</si>
  <si>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</si>
  <si>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</si>
  <si>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</si>
  <si>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</si>
  <si>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</si>
  <si>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</si>
  <si>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</si>
  <si>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</si>
  <si>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</si>
  <si>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</si>
  <si>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</si>
  <si>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</si>
  <si>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</si>
  <si>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</si>
  <si>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</si>
  <si>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</si>
  <si>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</si>
  <si>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</si>
  <si>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</si>
  <si>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</si>
  <si>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</si>
  <si>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</si>
  <si>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</si>
  <si>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</si>
  <si>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</si>
  <si>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</si>
  <si>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</si>
  <si>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</si>
  <si>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</si>
  <si>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</si>
  <si>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</si>
  <si>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</si>
  <si>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</si>
  <si>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</si>
  <si>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</si>
  <si>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</si>
  <si>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</si>
  <si>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</si>
  <si>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</si>
  <si>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</si>
  <si>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</si>
  <si>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</si>
  <si>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</si>
  <si>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</si>
  <si>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</si>
  <si>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</si>
  <si>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</si>
  <si>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</si>
  <si>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</si>
  <si>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</si>
  <si>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</si>
  <si>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</si>
  <si>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</si>
  <si>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</si>
  <si>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</si>
  <si>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</si>
  <si>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</si>
  <si>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</si>
  <si>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</si>
  <si>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</si>
  <si>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</si>
  <si>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</si>
  <si>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</si>
  <si>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</si>
  <si>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</si>
  <si>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</si>
  <si>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</si>
  <si>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</si>
  <si>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</si>
  <si>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</si>
  <si>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</si>
  <si>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</si>
  <si>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</si>
  <si>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</si>
  <si>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</si>
  <si>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</si>
  <si>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</si>
  <si>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</si>
  <si>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</si>
  <si>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</si>
  <si>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</si>
  <si>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</si>
  <si>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</si>
  <si>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</si>
  <si>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</si>
  <si>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</si>
  <si>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</si>
  <si>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</si>
  <si>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</si>
  <si>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</si>
  <si>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</si>
  <si>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</si>
  <si>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</si>
  <si>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</si>
  <si>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</si>
  <si>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</si>
  <si>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</si>
  <si>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</si>
  <si>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</si>
  <si>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</si>
  <si>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</si>
  <si>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</si>
  <si>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</si>
  <si>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</si>
  <si>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</si>
  <si>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</si>
  <si>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</si>
  <si>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</si>
  <si>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</si>
  <si>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</si>
  <si>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</si>
  <si>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</si>
  <si>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</si>
  <si>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</si>
  <si>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</si>
  <si>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</si>
  <si>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</si>
  <si>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</si>
  <si>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</si>
  <si>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</si>
  <si>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</si>
  <si>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</si>
  <si>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</si>
  <si>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</si>
  <si>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</si>
  <si>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</si>
  <si>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</si>
  <si>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</si>
  <si>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</si>
  <si>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</si>
  <si>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</si>
  <si>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</si>
  <si>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</si>
  <si>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</si>
  <si>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</si>
  <si>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</si>
  <si>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</si>
  <si>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</si>
  <si>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</si>
  <si>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</si>
  <si>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</si>
  <si>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</si>
  <si>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</si>
  <si>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</si>
  <si>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</si>
  <si>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</si>
  <si>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</si>
  <si>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</si>
  <si>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</si>
  <si>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</si>
  <si>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</si>
  <si>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</si>
  <si>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</si>
  <si>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</si>
  <si>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</si>
  <si>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</si>
  <si>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</si>
  <si>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</si>
  <si>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</si>
  <si>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</si>
  <si>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</si>
  <si>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</si>
  <si>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</si>
  <si>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</si>
  <si>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</si>
  <si>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</si>
  <si>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</si>
  <si>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</si>
  <si>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</si>
  <si>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</si>
  <si>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</si>
  <si>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</si>
  <si>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</si>
  <si>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</si>
  <si>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</si>
  <si>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</si>
  <si>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</si>
  <si>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</si>
  <si>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</si>
  <si>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</si>
  <si>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</si>
  <si>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</si>
  <si>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</si>
  <si>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</si>
  <si>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</si>
  <si>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</si>
  <si>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</si>
  <si>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</si>
  <si>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</si>
  <si>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</si>
  <si>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</si>
  <si>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</si>
  <si>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</si>
  <si>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</si>
  <si>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</si>
  <si>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</si>
  <si>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Western Power Distribution (East Midlands) plc</t>
  </si>
  <si>
    <t>58, 990</t>
  </si>
  <si>
    <t>Refer to main text in LC14 Statement Of Charges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</si>
  <si>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</si>
  <si>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</si>
  <si>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</si>
  <si>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</si>
  <si>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</si>
  <si>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</si>
  <si>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</si>
  <si>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</si>
  <si>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</si>
  <si>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</si>
  <si>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</si>
  <si>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</si>
  <si>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</si>
  <si>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</si>
  <si>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</si>
  <si>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</si>
  <si>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</si>
  <si>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</si>
  <si>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</si>
  <si>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</si>
  <si>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</si>
  <si>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</si>
  <si>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</si>
  <si>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</si>
  <si>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</si>
  <si>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</si>
  <si>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</si>
  <si>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</si>
  <si>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</si>
  <si>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</si>
  <si>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</si>
  <si>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</si>
  <si>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</si>
  <si>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</si>
  <si>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</si>
  <si>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</si>
  <si>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</si>
  <si>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</si>
  <si>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</si>
  <si>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</si>
  <si>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</si>
  <si>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</si>
  <si>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</si>
  <si>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</si>
  <si>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</si>
  <si>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</si>
  <si>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</si>
  <si>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</si>
  <si>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</si>
  <si>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</si>
  <si>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</si>
  <si>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</si>
  <si>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</si>
  <si>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</si>
  <si>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</si>
  <si>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</si>
  <si>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</si>
  <si>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</si>
  <si>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</si>
  <si>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</si>
  <si>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</si>
  <si>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</si>
  <si>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LV Generation NHH or Aggregate HH</t>
  </si>
  <si>
    <t>8 &amp; 0</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</si>
  <si>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</si>
  <si>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</si>
  <si>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</si>
  <si>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</si>
  <si>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</si>
  <si>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</si>
  <si>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</si>
  <si>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</si>
  <si>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</si>
  <si>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</si>
  <si>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</si>
  <si>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</si>
  <si>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</si>
  <si>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</si>
  <si>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</si>
  <si>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</si>
  <si>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</si>
  <si>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</si>
  <si>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</si>
  <si>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</si>
  <si>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</si>
  <si>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60, 991</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</si>
  <si>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</si>
  <si>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22, 34, 43</t>
  </si>
  <si>
    <t>83, 85</t>
  </si>
  <si>
    <t>Final</t>
  </si>
  <si>
    <t>10300</t>
  </si>
  <si>
    <t>4,  8,  10</t>
  </si>
  <si>
    <t>16, 19, 28, 31, 49, 52</t>
  </si>
  <si>
    <t>The drop down list on the charge calculator can be expanded by unprotecting the charge calculator sheet and selecting 'data', 'data validation...' and then expanding the 'source' data range. The sheet can then be protected.</t>
  </si>
  <si>
    <t>Annex 2 contains the charges to Designated EHV Properties and charges applied to LDNOs with Designated EHV Properties/end-users embedded in networks within the Western Power Distribution (East Midlands) plc Licence area.</t>
  </si>
  <si>
    <t>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</si>
  <si>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Western Power Distribution (East Midlands) plc Licence area.</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</si>
  <si>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</si>
  <si>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</si>
  <si>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</si>
  <si>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</si>
  <si>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</si>
  <si>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</si>
  <si>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</si>
  <si>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</si>
  <si>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</si>
  <si>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</si>
  <si>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</si>
  <si>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</si>
  <si>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</si>
  <si>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</si>
  <si>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</si>
  <si>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</si>
  <si>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</si>
  <si>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</si>
  <si>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</si>
  <si>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</si>
  <si>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</si>
  <si>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</si>
  <si>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</si>
  <si>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</si>
  <si>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</si>
  <si>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</si>
  <si>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</si>
  <si>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</si>
  <si>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</si>
  <si>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</si>
  <si>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</si>
  <si>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</si>
  <si>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</si>
  <si>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</si>
  <si>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</si>
  <si>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</si>
  <si>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</si>
  <si>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</si>
  <si>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</si>
  <si>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</si>
  <si>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</si>
  <si>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</si>
  <si>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</si>
  <si>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</si>
  <si>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</si>
  <si>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</si>
  <si>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</si>
  <si>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</si>
  <si>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</si>
  <si>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</si>
  <si>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</si>
  <si>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</si>
  <si>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</si>
  <si>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</si>
  <si>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</si>
  <si>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</si>
  <si>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</si>
  <si>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</si>
  <si>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</si>
  <si>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</si>
  <si>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</si>
  <si>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</si>
  <si>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</si>
  <si>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</si>
  <si>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</si>
  <si>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</si>
  <si>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</si>
  <si>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</si>
  <si>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</si>
  <si>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</si>
  <si>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</si>
  <si>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</si>
  <si>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</si>
  <si>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</si>
  <si>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</si>
  <si>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</si>
  <si>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</si>
  <si>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</si>
  <si>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</si>
  <si>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</si>
  <si>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</si>
  <si>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</si>
  <si>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</si>
  <si>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</si>
  <si>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</si>
  <si>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</si>
  <si>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</si>
  <si>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</si>
  <si>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</si>
  <si>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</si>
  <si>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</si>
  <si>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</si>
  <si>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</si>
  <si>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</si>
  <si>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</si>
  <si>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</si>
  <si>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</si>
  <si>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</si>
  <si>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</si>
  <si>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</si>
  <si>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</si>
  <si>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</si>
  <si>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</si>
  <si>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</si>
  <si>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</si>
  <si>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2017/2018</t>
  </si>
  <si>
    <t>1/4/2017</t>
  </si>
  <si>
    <t>Year</t>
  </si>
  <si>
    <t>excess capacity charge
p/kVA/day</t>
  </si>
  <si>
    <t>Import
excess capacity charge
(p/kVA/day)</t>
  </si>
  <si>
    <t>Export
excess capacity charge
(p/kVA/day)</t>
  </si>
  <si>
    <t>excess capacity charge
£</t>
  </si>
  <si>
    <t>Import excess capacity charge
£</t>
  </si>
  <si>
    <t>Export excess capacity charge
£</t>
  </si>
  <si>
    <t>Excess capacity charge
p/kVA/day</t>
  </si>
  <si>
    <t>Tariff name</t>
  </si>
  <si>
    <t>'DNOs paste value cells A15:I41 from CDCM 3701 into cells A14:I40</t>
  </si>
  <si>
    <t>Copy EDCM table 5001 range starting B101 and paste into G11.  Extend or reduce print area as required.</t>
  </si>
  <si>
    <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</si>
  <si>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</si>
  <si>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</si>
  <si>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</si>
  <si>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Yew Tree Farm PV</t>
  </si>
  <si>
    <t>Cobb Farm Egmanton PV</t>
  </si>
  <si>
    <t>Kelmarsh Wind Farm</t>
  </si>
  <si>
    <t>Pebble Hall Farm AD</t>
  </si>
  <si>
    <t>Copley Farm PV Claypole</t>
  </si>
  <si>
    <t>Greatmoor EFW Calvert</t>
  </si>
  <si>
    <t>Lodge Farm (Calow) PV</t>
  </si>
  <si>
    <t>Arkwright Solar PV</t>
  </si>
  <si>
    <t>Langar Solar PV</t>
  </si>
  <si>
    <t>Redfield Road 1 STOR</t>
  </si>
  <si>
    <t>Averill Farm PV</t>
  </si>
  <si>
    <t>Marchington Solar PV</t>
  </si>
  <si>
    <t>West End Fm Treswell PV</t>
  </si>
  <si>
    <t>Fields Farm Southam PV</t>
  </si>
  <si>
    <t>Canopus Farm PV</t>
  </si>
  <si>
    <t>Lindridge Farm PV</t>
  </si>
  <si>
    <t>Thornborough Grnds PV</t>
  </si>
  <si>
    <t>Wymeswold Narrow Lane PV</t>
  </si>
  <si>
    <t>Manor Farm Horton PV</t>
  </si>
  <si>
    <t>Handley Park Farm PV</t>
  </si>
  <si>
    <t>Prestop Park Farm PV</t>
  </si>
  <si>
    <t>Smith Hall Solar Farm</t>
  </si>
  <si>
    <t>Park Farm Solar Ashby</t>
  </si>
  <si>
    <t>Aston House Solar Farm</t>
  </si>
  <si>
    <t>Normanton-le-Heath PV Fm</t>
  </si>
  <si>
    <t>Elms Farm Solar Farm</t>
  </si>
  <si>
    <t>Morton Solar Farm</t>
  </si>
  <si>
    <t>Glebe Farm Podington PV</t>
  </si>
  <si>
    <t>Rolleston Park Solar</t>
  </si>
  <si>
    <t>Nowhere Farm PV</t>
  </si>
  <si>
    <t>Lockington Solar Farm</t>
  </si>
  <si>
    <t>Chelveston Renewable PV</t>
  </si>
  <si>
    <t>Horsemoor Drove Solar</t>
  </si>
  <si>
    <t>Decoy Farm Crowland PV</t>
  </si>
  <si>
    <t>Decoy Farm Crowland Bio</t>
  </si>
  <si>
    <t>Decoy Farm Crowland AD</t>
  </si>
  <si>
    <t>1100039676983
1100039676992</t>
  </si>
  <si>
    <t xml:space="preserve"> </t>
  </si>
  <si>
    <t>Network Rail Bytham</t>
  </si>
  <si>
    <t>1100039676690
1100039676706</t>
  </si>
  <si>
    <t>Network Rail Grantham</t>
  </si>
  <si>
    <t>Network Rail Staythorpe</t>
  </si>
  <si>
    <t>1100039676965
1100039676974</t>
  </si>
  <si>
    <t>1100050314637
1100770450945</t>
  </si>
  <si>
    <t>Network Rail Retford</t>
  </si>
  <si>
    <t>Network Rail Rugby</t>
  </si>
  <si>
    <t>Network Rail Tamworth</t>
  </si>
  <si>
    <t>Network Rail Wolverton</t>
  </si>
  <si>
    <t>Jaguar Cars</t>
  </si>
  <si>
    <t>Alstom Frankton</t>
  </si>
  <si>
    <t>University of Warwick</t>
  </si>
  <si>
    <t>Dunlop Factory</t>
  </si>
  <si>
    <t>1160001030330
1160001139525</t>
  </si>
  <si>
    <t>Bombardier</t>
  </si>
  <si>
    <t>British Steel</t>
  </si>
  <si>
    <t>Acordis</t>
  </si>
  <si>
    <t>7043E</t>
  </si>
  <si>
    <t>Derwent</t>
  </si>
  <si>
    <t>GEC Alsthom</t>
  </si>
  <si>
    <t>1100050311185
1100050311194</t>
  </si>
  <si>
    <t>St Gobain</t>
  </si>
  <si>
    <t>Toyota</t>
  </si>
  <si>
    <t>Derby Co-Generation</t>
  </si>
  <si>
    <t>1100039600060
1100050311167</t>
  </si>
  <si>
    <t>Rolls Royce Sinfin C</t>
  </si>
  <si>
    <t>ABR Foods</t>
  </si>
  <si>
    <t>Petsoe Wind Farm</t>
  </si>
  <si>
    <t>Castle Cement</t>
  </si>
  <si>
    <t>1100050013290
1100050314594</t>
  </si>
  <si>
    <t>Rugby Cement</t>
  </si>
  <si>
    <t>Coventry &amp; Solihull Waste</t>
  </si>
  <si>
    <t>Bentinck Generation</t>
  </si>
  <si>
    <t>Asfordby 132kV</t>
  </si>
  <si>
    <t>1100770095541
1130000014463</t>
  </si>
  <si>
    <t>Calvert Landfill</t>
  </si>
  <si>
    <t>Weldon Landfill</t>
  </si>
  <si>
    <t>Goosy Lodge Power</t>
  </si>
  <si>
    <t>1160000116234
1160000135185</t>
  </si>
  <si>
    <t>BAR Honda</t>
  </si>
  <si>
    <t>Burton Wolds Wind Farm</t>
  </si>
  <si>
    <t>Network Rail Bretton</t>
  </si>
  <si>
    <t>Bambers Farm Wind Farm</t>
  </si>
  <si>
    <t>Vine House Wind Farm</t>
  </si>
  <si>
    <t>Red House Wind Farm</t>
  </si>
  <si>
    <t>Daneshill Landfill</t>
  </si>
  <si>
    <t>Corby Power demand</t>
  </si>
  <si>
    <t>1130000079897
1160000745066</t>
  </si>
  <si>
    <t>Newton Longville Landfill</t>
  </si>
  <si>
    <t>Hollies Wind Farm</t>
  </si>
  <si>
    <t>Lynn Wind Farm</t>
  </si>
  <si>
    <t>Inner Dowsing Wind Farm</t>
  </si>
  <si>
    <t>Bicker Fen</t>
  </si>
  <si>
    <t>London Road Heat Station</t>
  </si>
  <si>
    <t>Lindhurst Wind Farm</t>
  </si>
  <si>
    <t>Staveley Works</t>
  </si>
  <si>
    <t>AP Drivelines</t>
  </si>
  <si>
    <t>Rolls Royce Coventry</t>
  </si>
  <si>
    <t>Daw Mill UK Coal</t>
  </si>
  <si>
    <t>Caterpillar</t>
  </si>
  <si>
    <t>Santander Carlton Park</t>
  </si>
  <si>
    <t>Brush</t>
  </si>
  <si>
    <t>1170000352384
1170000352409</t>
  </si>
  <si>
    <t>JCB</t>
  </si>
  <si>
    <t>Cast Bar UK</t>
  </si>
  <si>
    <t>Bretby GP</t>
  </si>
  <si>
    <t>Holwell Works</t>
  </si>
  <si>
    <t>Pedigree Petfoods</t>
  </si>
  <si>
    <t>Alstom Wolverton</t>
  </si>
  <si>
    <t>Colworth Laboratory</t>
  </si>
  <si>
    <t>1100039601923
1100039601932</t>
  </si>
  <si>
    <t>Boots Thane Road</t>
  </si>
  <si>
    <t>QMC</t>
  </si>
  <si>
    <t>British Gypsum</t>
  </si>
  <si>
    <t>1100039605139
1100039605148</t>
  </si>
  <si>
    <t>Melbourne STW</t>
  </si>
  <si>
    <t>1100039601116
1100050484817</t>
  </si>
  <si>
    <t>Whetstone</t>
  </si>
  <si>
    <t>1100039603647
1100039603656</t>
  </si>
  <si>
    <t>Holbrook Works</t>
  </si>
  <si>
    <t>1100050674421
1100050677575</t>
  </si>
  <si>
    <t>Astrazeneca Charnwood</t>
  </si>
  <si>
    <t>1160000002893
1160000065918</t>
  </si>
  <si>
    <t>B&amp;Q Manton</t>
  </si>
  <si>
    <t>1160001007100
1160001122717</t>
  </si>
  <si>
    <t>Transco Churchover</t>
  </si>
  <si>
    <t>Alstom Rugby</t>
  </si>
  <si>
    <t>Low Spinney Wind Farm</t>
  </si>
  <si>
    <t>Swinford Wind Farm</t>
  </si>
  <si>
    <t>Yelvertoft Wind Farm</t>
  </si>
  <si>
    <t>Maxwell House Data Centre</t>
  </si>
  <si>
    <t>Burton Wolds Wind Farm phase 2</t>
  </si>
  <si>
    <t>Shacks Barn Generation</t>
  </si>
  <si>
    <t>Hatton Gas Compressor</t>
  </si>
  <si>
    <t>North Hykeham EFW</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</si>
  <si>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</si>
  <si>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</si>
  <si>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</si>
  <si>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</si>
  <si>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</si>
  <si>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</si>
  <si>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</si>
  <si>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</si>
  <si>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</si>
  <si>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</si>
  <si>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</si>
  <si>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</si>
  <si>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</si>
  <si>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</si>
  <si>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</si>
  <si>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Leamington STOR</t>
  </si>
  <si>
    <t>Low Farm Anaerobic Dig</t>
  </si>
  <si>
    <t>Turweston Airfield Solar Farm</t>
  </si>
  <si>
    <t>Burton Pedwardine Solar</t>
  </si>
  <si>
    <t>Little Morton Farm Solar</t>
  </si>
  <si>
    <t>Rockingham</t>
  </si>
  <si>
    <t>1170000086612
1170000091783
1170000091792
1170000091808</t>
  </si>
  <si>
    <t>Santander Carlton Park 132/11</t>
  </si>
  <si>
    <t>Delphi Diesel</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</si>
  <si>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</si>
  <si>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</si>
  <si>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</si>
  <si>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</si>
  <si>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</si>
  <si>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</si>
  <si>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</si>
  <si>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</si>
  <si>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</si>
  <si>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</si>
  <si>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</si>
  <si>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</si>
  <si>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</si>
  <si>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</si>
  <si>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</si>
  <si>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Hall Farm PV</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</si>
  <si>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</si>
  <si>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</si>
  <si>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</si>
  <si>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</si>
  <si>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</si>
  <si>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</si>
  <si>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</si>
  <si>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</si>
  <si>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</si>
  <si>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</si>
  <si>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</si>
  <si>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Gawcott Fields Farm Solar Park</t>
  </si>
  <si>
    <t>Homestead Farm Solar Park</t>
  </si>
  <si>
    <t>Grange Solar Farm</t>
  </si>
  <si>
    <t>Huntingdon Interconnector</t>
  </si>
  <si>
    <t>7015E</t>
  </si>
  <si>
    <t>Corby Power generation</t>
  </si>
  <si>
    <t>New Import 1</t>
  </si>
  <si>
    <t>New Export 1</t>
  </si>
  <si>
    <t>Whaddon 2872</t>
  </si>
  <si>
    <t>New Import 2</t>
  </si>
  <si>
    <t>New Export 2</t>
  </si>
  <si>
    <t>Airfield Farm Wind Farm</t>
  </si>
  <si>
    <t>New Import 3</t>
  </si>
  <si>
    <t>New Export 3</t>
  </si>
  <si>
    <t>Asserby Wind Farm, Trussthorpe</t>
  </si>
  <si>
    <t>New Import 4</t>
  </si>
  <si>
    <t>New Export 4</t>
  </si>
  <si>
    <t>Baddesley Colliery Solar Farm</t>
  </si>
  <si>
    <t>New Import 5</t>
  </si>
  <si>
    <t>New Export 5</t>
  </si>
  <si>
    <t>Barnwell Manor Solar Farm</t>
  </si>
  <si>
    <t>New Import 6</t>
  </si>
  <si>
    <t>New Export 6</t>
  </si>
  <si>
    <t>Bilsthorpe Solar Farm</t>
  </si>
  <si>
    <t>New Import 7</t>
  </si>
  <si>
    <t>New Export 7</t>
  </si>
  <si>
    <t>Boyah Grange1</t>
  </si>
  <si>
    <t>New Import 8</t>
  </si>
  <si>
    <t>New Export 8</t>
  </si>
  <si>
    <t>Boyah Grange2</t>
  </si>
  <si>
    <t>New Import 9</t>
  </si>
  <si>
    <t>New Export 9</t>
  </si>
  <si>
    <t>Boyah Grange3</t>
  </si>
  <si>
    <t>Brafield on the Green PV</t>
  </si>
  <si>
    <t>New Import 10</t>
  </si>
  <si>
    <t>New Export 10</t>
  </si>
  <si>
    <t>Brampton Valley Way Solar Farm</t>
  </si>
  <si>
    <t>New Import 11</t>
  </si>
  <si>
    <t>New Export 11</t>
  </si>
  <si>
    <t>Burton Cliff Farm Solar Farm</t>
  </si>
  <si>
    <t>New Import 12</t>
  </si>
  <si>
    <t>New Export 12</t>
  </si>
  <si>
    <t>Burton Pedwardine Ph1</t>
  </si>
  <si>
    <t>New Import 13</t>
  </si>
  <si>
    <t>New Export 13</t>
  </si>
  <si>
    <t>Churchover Solar Farm</t>
  </si>
  <si>
    <t>New Import 14</t>
  </si>
  <si>
    <t>New Export 14</t>
  </si>
  <si>
    <t>Cinderhill</t>
  </si>
  <si>
    <t>New Import 15</t>
  </si>
  <si>
    <t>New Export 15</t>
  </si>
  <si>
    <t>Cockley Road Solar Farm</t>
  </si>
  <si>
    <t>New Import 16</t>
  </si>
  <si>
    <t>New Export 16</t>
  </si>
  <si>
    <t>Coney Grey</t>
  </si>
  <si>
    <t>New Import 17</t>
  </si>
  <si>
    <t>New Export 17</t>
  </si>
  <si>
    <t>Coventry West Solar Farm</t>
  </si>
  <si>
    <t>New Import 18</t>
  </si>
  <si>
    <t>New Export 18</t>
  </si>
  <si>
    <t>Crownhill, Ropsley</t>
  </si>
  <si>
    <t>New Import 19</t>
  </si>
  <si>
    <t>New Export 19</t>
  </si>
  <si>
    <t>Dayfields Farm</t>
  </si>
  <si>
    <t>New Import 20</t>
  </si>
  <si>
    <t>New Export 20</t>
  </si>
  <si>
    <t>Decoy Farm Crowland WF</t>
  </si>
  <si>
    <t>New Import 21</t>
  </si>
  <si>
    <t>New Export 21</t>
  </si>
  <si>
    <t>Derby New Waste Treatment</t>
  </si>
  <si>
    <t>New Import 22</t>
  </si>
  <si>
    <t>New Export 22</t>
  </si>
  <si>
    <t>Dorcas Lane Wind Farm</t>
  </si>
  <si>
    <t>New Import 23</t>
  </si>
  <si>
    <t>New Export 23</t>
  </si>
  <si>
    <t>Drakelow Solar Farm</t>
  </si>
  <si>
    <t>New Import 24</t>
  </si>
  <si>
    <t>New Export 24</t>
  </si>
  <si>
    <t>Fenndyke Solar Farm</t>
  </si>
  <si>
    <t>New Import 25</t>
  </si>
  <si>
    <t>New Export 25</t>
  </si>
  <si>
    <t>Fosse Way Solar Farm</t>
  </si>
  <si>
    <t>New Import 26</t>
  </si>
  <si>
    <t>New Export 26</t>
  </si>
  <si>
    <t>Grange Fm Gaydon PV</t>
  </si>
  <si>
    <t>New Import 27</t>
  </si>
  <si>
    <t>New Export 27</t>
  </si>
  <si>
    <t>Grange Farm Solar Farm</t>
  </si>
  <si>
    <t>New Import 28</t>
  </si>
  <si>
    <t>New Export 28</t>
  </si>
  <si>
    <t>Hanby Grange Solar Farm</t>
  </si>
  <si>
    <t>New Import 29</t>
  </si>
  <si>
    <t>New Export 29</t>
  </si>
  <si>
    <t>Heckington Fen</t>
  </si>
  <si>
    <t>New Import 30</t>
  </si>
  <si>
    <t>New Export 30</t>
  </si>
  <si>
    <t>Highfield Fm Honington PV</t>
  </si>
  <si>
    <t>New Import 31</t>
  </si>
  <si>
    <t>New Export 31</t>
  </si>
  <si>
    <t>Holtwood Farm2</t>
  </si>
  <si>
    <t>New Import 32</t>
  </si>
  <si>
    <t>New Export 32</t>
  </si>
  <si>
    <t>Horsemoor Drove Wind Farm</t>
  </si>
  <si>
    <t>New Import 33</t>
  </si>
  <si>
    <t>New Export 33</t>
  </si>
  <si>
    <t>John Brookes Sawmill</t>
  </si>
  <si>
    <t>New Import 34</t>
  </si>
  <si>
    <t>New Export 34</t>
  </si>
  <si>
    <t>Ladywood Farm</t>
  </si>
  <si>
    <t>New Import 35</t>
  </si>
  <si>
    <t>New Export 35</t>
  </si>
  <si>
    <t>Land at Newhall</t>
  </si>
  <si>
    <t>New Import 36</t>
  </si>
  <si>
    <t>New Export 36</t>
  </si>
  <si>
    <t>Land off Green Lane Ph2</t>
  </si>
  <si>
    <t>New Import 37</t>
  </si>
  <si>
    <t>New Export 37</t>
  </si>
  <si>
    <t>Little Harrowden Solar Farm</t>
  </si>
  <si>
    <t>New Import 38</t>
  </si>
  <si>
    <t>New Export 38</t>
  </si>
  <si>
    <t>Little Eau Solar Farm</t>
  </si>
  <si>
    <t>New Import 39</t>
  </si>
  <si>
    <t>New Export 39</t>
  </si>
  <si>
    <t>Lound Solar Farm</t>
  </si>
  <si>
    <t>New Import 40</t>
  </si>
  <si>
    <t>New Export 40</t>
  </si>
  <si>
    <t>Mead Phase1</t>
  </si>
  <si>
    <t>New Import 41</t>
  </si>
  <si>
    <t>New Export 41</t>
  </si>
  <si>
    <t>Melton Road Solar Farm</t>
  </si>
  <si>
    <t>New Import 42</t>
  </si>
  <si>
    <t>New Export 42</t>
  </si>
  <si>
    <t>Mill Farm 2, Great Ponton</t>
  </si>
  <si>
    <t>New Import 43</t>
  </si>
  <si>
    <t>New Export 43</t>
  </si>
  <si>
    <t>The Mills, Kirkby Green</t>
  </si>
  <si>
    <t>New Import 44</t>
  </si>
  <si>
    <t>New Export 44</t>
  </si>
  <si>
    <t>Nailcote Farm Solar Farm</t>
  </si>
  <si>
    <t>New Import 45</t>
  </si>
  <si>
    <t>New Export 45</t>
  </si>
  <si>
    <t>Naish Farm Solar Farm</t>
  </si>
  <si>
    <t>New Import 46</t>
  </si>
  <si>
    <t>New Export 46</t>
  </si>
  <si>
    <t>Occupation Farm Wind Farm</t>
  </si>
  <si>
    <t>New Import 47</t>
  </si>
  <si>
    <t>New Export 47</t>
  </si>
  <si>
    <t>Park Lane Solar</t>
  </si>
  <si>
    <t>New Import 48</t>
  </si>
  <si>
    <t>New Export 48</t>
  </si>
  <si>
    <t>Preston Lodge Solar Farm</t>
  </si>
  <si>
    <t>New Import 49</t>
  </si>
  <si>
    <t>New Export 49</t>
  </si>
  <si>
    <t>Red House Solar farm</t>
  </si>
  <si>
    <t>New Import 50</t>
  </si>
  <si>
    <t>New Export 50</t>
  </si>
  <si>
    <t>Retford Road Solar Farm</t>
  </si>
  <si>
    <t>New Import 51</t>
  </si>
  <si>
    <t>New Export 51</t>
  </si>
  <si>
    <t>Roseland Business Park</t>
  </si>
  <si>
    <t>New Import 52</t>
  </si>
  <si>
    <t>New Export 52</t>
  </si>
  <si>
    <t>Sawley Marina Solar Farm</t>
  </si>
  <si>
    <t>New Import 53</t>
  </si>
  <si>
    <t>New Export 53</t>
  </si>
  <si>
    <t>Sewstern Lane Wind Farm</t>
  </si>
  <si>
    <t>Shelton Lodge PV</t>
  </si>
  <si>
    <t>New Import 54</t>
  </si>
  <si>
    <t>New Export 54</t>
  </si>
  <si>
    <t>Shirebrook Wind Farm</t>
  </si>
  <si>
    <t>New Import 55</t>
  </si>
  <si>
    <t>New Export 55</t>
  </si>
  <si>
    <t>Shuttington Fields Solar Farm</t>
  </si>
  <si>
    <t>New Import 56</t>
  </si>
  <si>
    <t>New Export 56</t>
  </si>
  <si>
    <t>Spring Ridge WF</t>
  </si>
  <si>
    <t>New Import 57</t>
  </si>
  <si>
    <t>New Export 57</t>
  </si>
  <si>
    <t>Standford Solar Farm</t>
  </si>
  <si>
    <t>New Import 58</t>
  </si>
  <si>
    <t>New Export 58</t>
  </si>
  <si>
    <t>Stoke Heights Wind Farm</t>
  </si>
  <si>
    <t>New Import 59</t>
  </si>
  <si>
    <t>New Export 59</t>
  </si>
  <si>
    <t>Strixton Solar Farm</t>
  </si>
  <si>
    <t>New Import 60</t>
  </si>
  <si>
    <t>New Export 60</t>
  </si>
  <si>
    <t>Stud Farm, Sutton-on-Trent</t>
  </si>
  <si>
    <t>New Import 61</t>
  </si>
  <si>
    <t>New Export 61</t>
  </si>
  <si>
    <t>Sutton Bonnington PV</t>
  </si>
  <si>
    <t>New Import 62</t>
  </si>
  <si>
    <t>New Export 62</t>
  </si>
  <si>
    <t>Swan Valley Wind Farm</t>
  </si>
  <si>
    <t>New Import 63</t>
  </si>
  <si>
    <t>New Export 63</t>
  </si>
  <si>
    <t>Swift Wind Farm</t>
  </si>
  <si>
    <t>Sywell PV</t>
  </si>
  <si>
    <t>New Import 64</t>
  </si>
  <si>
    <t>New Export 64</t>
  </si>
  <si>
    <t>Tathall End Solar Farm</t>
  </si>
  <si>
    <t>New Import 65</t>
  </si>
  <si>
    <t>New Export 65</t>
  </si>
  <si>
    <t>Taylor Lane STOR</t>
  </si>
  <si>
    <t>New Import 66</t>
  </si>
  <si>
    <t>New Export 66</t>
  </si>
  <si>
    <t>JG Pears Farm PV</t>
  </si>
  <si>
    <t>New Import 67</t>
  </si>
  <si>
    <t>New Export 67</t>
  </si>
  <si>
    <t>Thornton Solar Farm</t>
  </si>
  <si>
    <t>New Import 68</t>
  </si>
  <si>
    <t>New Export 68</t>
  </si>
  <si>
    <t>Tithe Farm Solar Farm</t>
  </si>
  <si>
    <t>New Import 69</t>
  </si>
  <si>
    <t>New Export 69</t>
  </si>
  <si>
    <t>Town Farm Harold</t>
  </si>
  <si>
    <t>New Import 70</t>
  </si>
  <si>
    <t>New Export 70</t>
  </si>
  <si>
    <t>Trafalgar Park</t>
  </si>
  <si>
    <t>New Import 71</t>
  </si>
  <si>
    <t>New Export 71</t>
  </si>
  <si>
    <t>Tutbury Solar Farm</t>
  </si>
  <si>
    <t>New Import 72</t>
  </si>
  <si>
    <t>New Export 72</t>
  </si>
  <si>
    <t>Twin Oaks Farm</t>
  </si>
  <si>
    <t>New Import 73</t>
  </si>
  <si>
    <t>New Export 73</t>
  </si>
  <si>
    <t>Viking Solar Farm</t>
  </si>
  <si>
    <t>New Import 74</t>
  </si>
  <si>
    <t>New Export 74</t>
  </si>
  <si>
    <t>Whitecross Lane PV Park</t>
  </si>
  <si>
    <t>New Import 75</t>
  </si>
  <si>
    <t>New Export 75</t>
  </si>
  <si>
    <t>Whitsundoles Solar Farm</t>
  </si>
  <si>
    <t>New Import 76</t>
  </si>
  <si>
    <t>New Export 76</t>
  </si>
  <si>
    <t>Wilsthorpe Farm</t>
  </si>
  <si>
    <t>New Import 77</t>
  </si>
  <si>
    <t>New Export 77</t>
  </si>
  <si>
    <t>Wilsthorpe Solar Farm</t>
  </si>
  <si>
    <t>New Import 78</t>
  </si>
  <si>
    <t>New Export 78</t>
  </si>
  <si>
    <t>Woolfox Solar Farm</t>
  </si>
  <si>
    <t>New Import 79</t>
  </si>
  <si>
    <t>New Export 79</t>
  </si>
  <si>
    <t>Woolfox Wind Farm</t>
  </si>
  <si>
    <t>1, 2, 3, 4, 5, 6, 7, 8, 9, 10, 11, 13, 16, 19, 22, 25, 28, 31, 34, 37, 40, 43, 46, 49, 52, 58, 81, 82, 83, 84, 85, 246, 247, 800, 801, 802, 803, 804, 821, 900, 901, 971, 973, 986, 987, 990, 993, 994, 995</t>
  </si>
  <si>
    <t>59, 80, 970, 972, 974</t>
  </si>
  <si>
    <t>60, 90, 91, 92, 93, 94, 95, 96, 97, 98, 99, 929, 975, 977, 991, 996</t>
  </si>
  <si>
    <t>Yew Tree Farm PV (Import)</t>
  </si>
  <si>
    <t>Cobb Farm Egmanton PV (Import)</t>
  </si>
  <si>
    <t>Kelmarsh Wind Farm (Import)</t>
  </si>
  <si>
    <t>Pebble Hall Farm AD (Import)</t>
  </si>
  <si>
    <t>Copley Farm PV Claypole (Imp)</t>
  </si>
  <si>
    <t>Greatmoor EFW Calvert (Import)</t>
  </si>
  <si>
    <t>Lodge Farm (Calow) PV Import</t>
  </si>
  <si>
    <t>Arkwright Solar PV (Import)</t>
  </si>
  <si>
    <t>Langar Solar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</si>
  <si>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</si>
  <si>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</si>
  <si>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</si>
  <si>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</si>
  <si>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</si>
  <si>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</si>
  <si>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</si>
  <si>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</si>
  <si>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</si>
  <si>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</si>
  <si>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</si>
  <si>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</si>
  <si>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</si>
  <si>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</si>
  <si>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</si>
  <si>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</si>
  <si>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</si>
  <si>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</si>
  <si>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</si>
  <si>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</si>
  <si>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</si>
  <si>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</si>
  <si>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</si>
  <si>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</si>
  <si>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</si>
  <si>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</si>
  <si>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</si>
  <si>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</si>
  <si>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</si>
  <si>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</si>
  <si>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</si>
  <si>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</si>
  <si>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</si>
  <si>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</si>
  <si>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</si>
  <si>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</si>
  <si>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</si>
  <si>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</si>
  <si>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</si>
  <si>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</si>
  <si>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</si>
  <si>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</si>
  <si>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</si>
  <si>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</si>
  <si>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</si>
  <si>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</si>
  <si>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</si>
  <si>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</si>
  <si>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</si>
  <si>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</si>
  <si>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</si>
  <si>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</si>
  <si>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</si>
  <si>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</si>
  <si>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</si>
  <si>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</si>
  <si>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</si>
  <si>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</si>
  <si>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</si>
  <si>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</si>
  <si>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</si>
  <si>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</si>
  <si>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</si>
  <si>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</si>
  <si>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</si>
  <si>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</si>
  <si>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</si>
  <si>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</si>
  <si>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</si>
  <si>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</si>
  <si>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UK COAL MINING LTD</t>
  </si>
  <si>
    <t>B&amp;Q Manton (Import)</t>
  </si>
  <si>
    <t>SWINFORD WINDFARM (Import)</t>
  </si>
  <si>
    <t>Burton Wolds Ext North Import</t>
  </si>
  <si>
    <t>Shacks Barn PV Import</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</si>
  <si>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</si>
  <si>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</si>
  <si>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</si>
  <si>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</si>
  <si>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</si>
  <si>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</si>
  <si>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</si>
  <si>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</si>
  <si>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</si>
  <si>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</si>
  <si>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</si>
  <si>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</si>
  <si>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</si>
  <si>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</si>
  <si>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</si>
  <si>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</si>
  <si>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</si>
  <si>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</si>
  <si>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</si>
  <si>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</si>
  <si>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</si>
  <si>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</si>
  <si>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</si>
  <si>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</si>
  <si>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</si>
  <si>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</si>
  <si>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</si>
  <si>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</si>
  <si>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</si>
  <si>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</si>
  <si>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</si>
  <si>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</si>
  <si>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</si>
  <si>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</si>
  <si>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</si>
  <si>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</si>
  <si>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</si>
  <si>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</si>
  <si>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</si>
  <si>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</si>
  <si>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</si>
  <si>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</si>
  <si>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</si>
  <si>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</si>
  <si>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</si>
  <si>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</si>
  <si>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</si>
  <si>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Solar Park(Imp)</t>
  </si>
  <si>
    <t>Homestead Farm Solar Park(Imp)</t>
  </si>
  <si>
    <t>Grange Solar Farm (Import)</t>
  </si>
  <si>
    <t>Yew Tree Farm PV (Export)</t>
  </si>
  <si>
    <t>Cobb Farm Egmanton PV (Export)</t>
  </si>
  <si>
    <t>Kelmarsh Wind Farm (Export)</t>
  </si>
  <si>
    <t>Pebble Hall Farm AD (Export)</t>
  </si>
  <si>
    <t>Copley Farm PV Claypole (Exp)</t>
  </si>
  <si>
    <t>Greatmoor EFW Calvert (Export)</t>
  </si>
  <si>
    <t>Lodge Farm (Calow) PV Export</t>
  </si>
  <si>
    <t>Arkwright Solar PV (Export)</t>
  </si>
  <si>
    <t>Langar Solar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</si>
  <si>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</si>
  <si>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</si>
  <si>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</si>
  <si>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</si>
  <si>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</si>
  <si>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</si>
  <si>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</si>
  <si>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</si>
  <si>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</si>
  <si>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</si>
  <si>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</si>
  <si>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</si>
  <si>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</si>
  <si>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</si>
  <si>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</si>
  <si>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</si>
  <si>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</si>
  <si>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</si>
  <si>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</si>
  <si>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</si>
  <si>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</si>
  <si>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</si>
  <si>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</si>
  <si>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</si>
  <si>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</si>
  <si>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</si>
  <si>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</si>
  <si>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</si>
  <si>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</si>
  <si>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</si>
  <si>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</si>
  <si>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</si>
  <si>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</si>
  <si>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</si>
  <si>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</si>
  <si>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</si>
  <si>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</si>
  <si>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</si>
  <si>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</si>
  <si>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</si>
  <si>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</si>
  <si>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</si>
  <si>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</si>
  <si>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</si>
  <si>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</si>
  <si>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</si>
  <si>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</si>
  <si>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</si>
  <si>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</si>
  <si>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</si>
  <si>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</si>
  <si>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</si>
  <si>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</si>
  <si>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</si>
  <si>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</si>
  <si>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</si>
  <si>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</si>
  <si>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</si>
  <si>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</si>
  <si>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</si>
  <si>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</si>
  <si>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</si>
  <si>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</si>
  <si>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</si>
  <si>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</si>
  <si>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</si>
  <si>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</si>
  <si>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</si>
  <si>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</si>
  <si>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</si>
  <si>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</si>
  <si>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</si>
  <si>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</si>
  <si>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</si>
  <si>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</si>
  <si>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</si>
  <si>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</si>
  <si>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</si>
  <si>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</si>
  <si>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</si>
  <si>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</si>
  <si>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</si>
  <si>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</si>
  <si>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</si>
  <si>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</si>
  <si>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</si>
  <si>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Solar Park(Exp)</t>
  </si>
  <si>
    <t>Homestead Farm Solar Park(Exp)</t>
  </si>
  <si>
    <t>Grange Solar Farm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</si>
  <si>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</si>
  <si>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</si>
  <si>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</si>
  <si>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</si>
  <si>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</si>
  <si>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</si>
  <si>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</si>
  <si>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</si>
  <si>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</si>
  <si>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</si>
  <si>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</si>
  <si>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</si>
  <si>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</si>
  <si>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</si>
  <si>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</si>
  <si>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</si>
  <si>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</si>
  <si>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</si>
  <si>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</si>
  <si>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</si>
  <si>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</si>
  <si>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</si>
  <si>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</si>
  <si>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</si>
  <si>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</si>
  <si>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</si>
  <si>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</si>
  <si>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</si>
  <si>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</si>
  <si>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</si>
  <si>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Corby Power</t>
  </si>
  <si>
    <t>Derwent Cogeneration</t>
  </si>
  <si>
    <t>FCP</t>
  </si>
  <si>
    <t>Berkswell 132kV</t>
  </si>
  <si>
    <t>Coventry 132kV</t>
  </si>
  <si>
    <t>Coventry 132kV_Coventry North__</t>
  </si>
  <si>
    <t>_NO NAME_ [ARBE3PV]</t>
  </si>
  <si>
    <t>Coventry 132kV_Nuneaton__</t>
  </si>
  <si>
    <t>_NO NAME_ [ASHP3PV]</t>
  </si>
  <si>
    <t>Coventry 132kV_Pailton__</t>
  </si>
  <si>
    <t>Berkswell 132kV_Warwick 33__</t>
  </si>
  <si>
    <t>Coventry 132kV_Hinckley 33__</t>
  </si>
  <si>
    <t>Coventry 132kV_Daventry__</t>
  </si>
  <si>
    <t>Coventry 132kV_Rugby__</t>
  </si>
  <si>
    <t>Coventry 132kV_Whitley__</t>
  </si>
  <si>
    <t>Berkswell 132kV_Coventry Central__</t>
  </si>
  <si>
    <t>Berkswell 132kV_Coventry South__</t>
  </si>
  <si>
    <t>Berkswell 132kV_Coventry West__</t>
  </si>
  <si>
    <t>Berkswell 132kV_Harbury__</t>
  </si>
  <si>
    <t>_NO NAME_ [FOSW3PV]</t>
  </si>
  <si>
    <t>_NO NAME_ [GRAN3PV]</t>
  </si>
  <si>
    <t>Coventry 132kV_Network Rail Rugby__</t>
  </si>
  <si>
    <t>_NO NAME_ [SWIF3WF]</t>
  </si>
  <si>
    <t>HYB:[Coventry 132kV_Pailton__] &amp; [Coventry 132kV_Hinckley 33__]-&gt;Coventry 132kV_Pailton_Sapcote (T1 &amp; T2)</t>
  </si>
  <si>
    <t>HYB:[Berkswell 132kV_Warwick 33__] &amp; [Berkswell 132kV_Coventry West__]-&gt;Berkswell 132kV_Warwick 33_Kenilworth (T1 &amp; T2)</t>
  </si>
  <si>
    <t>HYB:[Coventry 132kV_Daventry__] &amp; [Coventry 132kV_Rugby__]-&gt;Coventry 132kV_Daventry_Crick (T1 &amp; T2 T3)</t>
  </si>
  <si>
    <t>HYB:[Coventry 132kV_Whitley__] &amp; [Berkswell 132kV_Coventry South__]-&gt;Coventry 132kV_Whitley_Dillotford Avenue (T1 &amp; T2)</t>
  </si>
  <si>
    <t>HYB:[Berkswell 132kV] &amp; [Coventry 132kV]-&gt;HYB:[Coventry 132kV_Whitley__] &amp; [Berkswell 132kV_Coventry South__]-&gt;Coventry 132kV_Whitley_Dillotford Avenue (T1 &amp; T2)</t>
  </si>
  <si>
    <t>Coventry 132kV_Whitley_Ryton (Peugeot-Talbot)</t>
  </si>
  <si>
    <t>Coventry 132kV_Nuneaton_Whittleford</t>
  </si>
  <si>
    <t>Berkswell 132kV_Coventry Central_Sandy Lane 6.6</t>
  </si>
  <si>
    <t>Coventry 132kV_Whitley_Whitley 11</t>
  </si>
  <si>
    <t>Coventry 132kV_Nuneaton_Coton Road 11</t>
  </si>
  <si>
    <t>Coventry 132kV_Rugby_Union Street</t>
  </si>
  <si>
    <t>Coventry 132kV_Coventry North_Ansty</t>
  </si>
  <si>
    <t>Coventry 132kV_Nuneaton_Arley</t>
  </si>
  <si>
    <t>Berkswell 132kV_Warwick 33_Banbury Road</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</si>
  <si>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</si>
  <si>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</si>
  <si>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</si>
  <si>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</si>
  <si>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</si>
  <si>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</si>
  <si>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</si>
  <si>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</si>
  <si>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</si>
  <si>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</si>
  <si>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Coventry 132kV_Rugby_Rugby 11</t>
  </si>
  <si>
    <t>Berkswell 132kV_Coventry Central_Courthouse Green 11</t>
  </si>
  <si>
    <t>Berkswell 132kV_Coventry Central_Courthouse Green 6.6</t>
  </si>
  <si>
    <t>Berkswell 132kV_Coventry Central_Courtaulds 6.6</t>
  </si>
  <si>
    <t>Coventry 132kV_Coventry North_Coventry North 11</t>
  </si>
  <si>
    <t>Berkswell 132kV_Coventry South_Coventry South 11</t>
  </si>
  <si>
    <t>Berkswell 132kV_Coventry West_Coventry West 6.6</t>
  </si>
  <si>
    <t>Berkswell 132kV_Coventry Central_Cox Street 6.6</t>
  </si>
  <si>
    <t>Coventry 132kV_Daventry_Crick (T1 &amp; T2 T3)</t>
  </si>
  <si>
    <t>Berkswell 132kV_Coventry West_Torrington Avenue</t>
  </si>
  <si>
    <t>Coventry 132kV_Whitley_Generation (Coventry Waste Reduction Unit)</t>
  </si>
  <si>
    <t>Coventry 132kV_Daventry_Daventry 11</t>
  </si>
  <si>
    <t>Coventry 132kV_Nuneaton_Daw Mill Colliery</t>
  </si>
  <si>
    <t>Coventry 132kV_Whitley_Dillotford Avenue (T1 &amp; T2)</t>
  </si>
  <si>
    <t>Berkswell 132kV_Coventry Central_Dunlop 6.6</t>
  </si>
  <si>
    <t>Coventry 132kV_Rugby_English Electric</t>
  </si>
  <si>
    <t>Berkswell 132kV_Harbury_Gaydon</t>
  </si>
  <si>
    <t>Coventry 132kV_Nuneaton_Gipsy Lane</t>
  </si>
  <si>
    <t>Coventry 132kV_Whitley_Gulson Road 6.6</t>
  </si>
  <si>
    <t>Berkswell 132kV_Harbury_Harbury 11</t>
  </si>
  <si>
    <t>Berkswell 132kV_Coventry West_Hawkesmill Lane 6.6</t>
  </si>
  <si>
    <t>Coventry 132kV_Rugby_Hillmorton</t>
  </si>
  <si>
    <t>Berkswell 132kV_Coventry Central_Holbrook Lane 6.6</t>
  </si>
  <si>
    <t>Berkswell 132kV_Coventry South_Holyhead Road</t>
  </si>
  <si>
    <t>Berkswell 132kV_Coventry West_Jaguar Cars Brown Lane</t>
  </si>
  <si>
    <t>Berkswell 132kV_Warwick 33_Kenilworth (T1 &amp; T2)</t>
  </si>
  <si>
    <t>Coventry 132kV_Daventry_Welton</t>
  </si>
  <si>
    <t>Coventry 132kV_Nuneaton_Langdale Drive</t>
  </si>
  <si>
    <t>Coventry 132kV_Rugby_Lawford</t>
  </si>
  <si>
    <t>Berkswell 132kV_Warwick 33_Lockheed</t>
  </si>
  <si>
    <t>Coventry 132kV_Whitley_London Road 6.6</t>
  </si>
  <si>
    <t>Coventry 132kV_Pailton_Lutterworth</t>
  </si>
  <si>
    <t>Coventry 132kV_Hinckley 33_Middlefield</t>
  </si>
  <si>
    <t>Coventry 132kV_Coventry North_Newdigate</t>
  </si>
  <si>
    <t>Coventry 132kV_Nuneaton_Nuneaton 11</t>
  </si>
  <si>
    <t>Berkswell 132kV_Warwick 33_Princethorpe</t>
  </si>
  <si>
    <t>Coventry 132kV_Rugby_Rugby Cement</t>
  </si>
  <si>
    <t>Coventry 132kV_Rugby_Rugby Gateway</t>
  </si>
  <si>
    <t>Coventry 132kV_Pailton_Sapcote (T1 &amp; T2)</t>
  </si>
  <si>
    <t>Berkswell 132kV_Harbury_Southam</t>
  </si>
  <si>
    <t>Berkswell 132kV_Coventry South_Spon Street 6.6 (T1 &amp; T2)</t>
  </si>
  <si>
    <t>Coventry 132kV_Coventry North_Walsgrave</t>
  </si>
  <si>
    <t>Berkswell 132kV_Coventry South_Warwick University</t>
  </si>
  <si>
    <t>Berkswell 132kV_Warwick 132 11__</t>
  </si>
  <si>
    <t>Coventry 132kV_Daventry_Weedon</t>
  </si>
  <si>
    <t>Coventry 132kV_Daventry_West Haddon</t>
  </si>
  <si>
    <t>Berkswell 132kV_Warwick 33_Wise Street</t>
  </si>
  <si>
    <t>Coventry 132kV_Daventry_Woodford Halse</t>
  </si>
  <si>
    <t>Coventry 132kV_Hinckley 33_Wood Lane</t>
  </si>
  <si>
    <t>Chesterfield 132kV</t>
  </si>
  <si>
    <t>Chesterfield 132kV_Mansfield__</t>
  </si>
  <si>
    <t>Chesterfield 132kV_Chesterfield 33__</t>
  </si>
  <si>
    <t>Chesterfield 132kV_Annesley (1 &amp; 2)__</t>
  </si>
  <si>
    <t>Chesterfield 132kV_Annesley (3 &amp; 4)__</t>
  </si>
  <si>
    <t>_NO NAME_ [ARKW3PV]</t>
  </si>
  <si>
    <t>Chesterfield 132kV_Clipstone__</t>
  </si>
  <si>
    <t>_NO NAME_ [BILT3PV]</t>
  </si>
  <si>
    <t>Chesterfield 132kV_Whitwell__</t>
  </si>
  <si>
    <t>Stalybridge 132kV_Buxton (Part)__</t>
  </si>
  <si>
    <t>Chesterfield 132kV_Staveley__</t>
  </si>
  <si>
    <t>Chesterfield 132kV_Goitside__</t>
  </si>
  <si>
    <t>_NO NAME_ [NASH3PV]</t>
  </si>
  <si>
    <t>_NO NAME_ [SMHF3PV]</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</si>
  <si>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</si>
  <si>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</si>
  <si>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</si>
  <si>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</si>
  <si>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</si>
  <si>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</si>
  <si>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</si>
  <si>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 &amp; [Chesterfield 132kV_Staveley__]-&gt;Chesterfield 132kV_Whitwell_Westhorpe (TA &amp; TB)</t>
  </si>
  <si>
    <t>HYB:[Chesterfield 132kV_Whitwell__] &amp; [Chesterfield 132kV_Staveley__]-&gt;Chesterfield 132kV_Whitwell_Halfway (TA &amp; TB)</t>
  </si>
  <si>
    <t>HYB:[Stalybridge 132kV_Buxton (Part)__] &amp; [Chesterfield 132kV_Goitside__]-&gt;Chesterfield 132kV_Goitside_Eyam (TA&amp;TB)</t>
  </si>
  <si>
    <t>HYB:[] &amp; [Chesterfield 132kV]-&gt;HYB:[Stalybridge 132kV_Buxton (Part)__] &amp; [Chesterfield 132kV_Goitside__]-&gt;Chesterfield 132kV_Goitside_Eyam (TA&amp;TB)</t>
  </si>
  <si>
    <t>Chesterfield 132kV_Chesterfield 33_Sheepbridge</t>
  </si>
  <si>
    <t>Chesterfield 132kV_Chesterfield 33_Danesmoor</t>
  </si>
  <si>
    <t>Chesterfield 132kV_Whitwell_Craggs Lane</t>
  </si>
  <si>
    <t>Chesterfield 132kV_Mansfield_Mansfield 11</t>
  </si>
  <si>
    <t>Chesterfield 132kV_Clipstone_Bilsthorpe</t>
  </si>
  <si>
    <t>Chesterfield 132kV_Mansfield_Acreage Lane</t>
  </si>
  <si>
    <t>Chesterfield 132kV_Mansfield_Skegby Lane</t>
  </si>
  <si>
    <t>Chesterfield 132kV_Chesterfield 33_Grassmoor</t>
  </si>
  <si>
    <t>Chesterfield 132kV_Annesley (1 &amp; 2)_Calverton</t>
  </si>
  <si>
    <t>Chesterfield 132kV_Alfreton_Meadow Lane</t>
  </si>
  <si>
    <t>Chesterfield 132kV_Clipstone_Crown Farm</t>
  </si>
  <si>
    <t>Chesterfield 132kV_Chesterfield 33_Bolsover</t>
  </si>
  <si>
    <t>Chesterfield 132kV_Alfreton_Ambergate</t>
  </si>
  <si>
    <t>Chesterfield 132kV_Annesley (3 &amp; 4)_Annesley (Kirkby)</t>
  </si>
  <si>
    <t>Chesterfield 132kV_Chesterfield 33_Biwaters</t>
  </si>
  <si>
    <t>Chesterfield 132kV_Alfreton_Blackwell</t>
  </si>
  <si>
    <t>Chesterfield 132kV_Annesley (1 &amp; 2)_Blidworth</t>
  </si>
  <si>
    <t>Chesterfield 132kV_Clipstone_Budby</t>
  </si>
  <si>
    <t>Chesterfield 132kV_Clipstone_Clipstone 11</t>
  </si>
  <si>
    <t>Chesterfield 132kV_Whitwell_Clowne</t>
  </si>
  <si>
    <t>Chesterfield 132kV_Staveley_Eckington</t>
  </si>
  <si>
    <t>Chesterfield 132kV_Goitside_Eyam (TA&amp;TB)</t>
  </si>
  <si>
    <t>Chesterfield 132kV_Annesley (1 &amp; 2)_Farnsfield</t>
  </si>
  <si>
    <t>Stalybridge 132kV_Buxton (Part)_Flagg</t>
  </si>
  <si>
    <t>Chesterfield 132kV_Goitside_Goitside 6.6</t>
  </si>
  <si>
    <t>Chesterfield 132kV_Whitwell_Halfway (TA &amp; TB)</t>
  </si>
  <si>
    <t>Stalybridge 132kV_Buxton (Part)_Hindlow</t>
  </si>
  <si>
    <t>Chesterfield 132kV_Whitwell_Holme Carr</t>
  </si>
  <si>
    <t>Chesterfield 132kV_Annesley (1 &amp; 2)_Hucknall</t>
  </si>
  <si>
    <t>Chesterfield 132kV_Annesley (3 &amp; 4)_Huthwaite</t>
  </si>
  <si>
    <t>Chesterfield 132kV_Mansfield_Lime Tree Place</t>
  </si>
  <si>
    <t>Chesterfield 132kV_Clipstone_Ollerton</t>
  </si>
  <si>
    <t>Chesterfield 132kV_Pinxton 132 11__</t>
  </si>
  <si>
    <t>Chesterfield 132kV_Goitside_Queens Park</t>
  </si>
  <si>
    <t>Chesterfield 132kV_Alfreton_Ravensdale Park</t>
  </si>
  <si>
    <t>Chesterfield 132kV_Staveley_Staveley Works</t>
  </si>
  <si>
    <t>Chesterfield 132kV_Goitside_Robin Hood</t>
  </si>
  <si>
    <t>Chesterfield 132kV_Chesterfield 33_Robert Hyde</t>
  </si>
  <si>
    <t>Chesterfield 132kV_Clipstone_Rufford</t>
  </si>
  <si>
    <t>Chesterfield 132kV_Whitwell_Shirebrook</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</si>
  <si>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</si>
  <si>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</si>
  <si>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</si>
  <si>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</si>
  <si>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</si>
  <si>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132kV_Annesley (3 &amp; 4)_Sutton Junction (T1 T2 &amp; T3)</t>
  </si>
  <si>
    <t>Chesterfield 132kV_Mansfield_Teversal</t>
  </si>
  <si>
    <t>Chesterfield 132kV_Clipstone_Thoresby</t>
  </si>
  <si>
    <t>Chesterfield 132kV_Goitside_Walton</t>
  </si>
  <si>
    <t>Chesterfield 132kV_Clipstone_Warsop</t>
  </si>
  <si>
    <t>Chesterfield 132kV_Alfreton_Wessington</t>
  </si>
  <si>
    <t>Chesterfield 132kV_Whitwell_Westhorpe (TA &amp; TB)</t>
  </si>
  <si>
    <t>Chesterfield 132kV_Goitside_Wingerworth</t>
  </si>
  <si>
    <t>Drakelow 132kV</t>
  </si>
  <si>
    <t>Willington 132kV</t>
  </si>
  <si>
    <t>Willington 132kV_Derby South__</t>
  </si>
  <si>
    <t>Willington 132kV_Spondon__</t>
  </si>
  <si>
    <t>Willington 132kV_Winster__</t>
  </si>
  <si>
    <t>Drakelow 132kV_Gresley__</t>
  </si>
  <si>
    <t>Drakelow 132kV_Burton 33__</t>
  </si>
  <si>
    <t>Drakelow 132kV_Burton South__</t>
  </si>
  <si>
    <t>Willington 132kV_Stanton__</t>
  </si>
  <si>
    <t>Willington 132kV_Derby 33__</t>
  </si>
  <si>
    <t>Willington 132kV_Uttoxeter__</t>
  </si>
  <si>
    <t>Willington 132kV_Heanor__</t>
  </si>
  <si>
    <t>_NO NAME_ [GRIG3WF]</t>
  </si>
  <si>
    <t>_NO NAME_ [ROLR3 X-ROLR3J]</t>
  </si>
  <si>
    <t>_NO NAME_ [SAWM3PV]</t>
  </si>
  <si>
    <t>HYB:[Willington 132kV_Derby South__] &amp; [Willington 132kV_Spondon__]-&gt;Willington 132kV_Spondon_Melbourne (T1 &amp; T2)</t>
  </si>
  <si>
    <t>HYB:[Willington 132kV_Spondon__] &amp; [Willington 132kV_Heanor__]-&gt;Willington 132kV_Heanor_Morley (T1 &amp; T2)</t>
  </si>
  <si>
    <t>HYB:[Drakelow 132kV_Gresley__] &amp; [Drakelow 132kV_Burton South__]-&gt;Drakelow 132kV_Gresley_Gresley (T1 T2 &amp; T3)</t>
  </si>
  <si>
    <t>HYB:[Drakelow 132kV_Burton 33__] &amp; [Drakelow 132kV_Burton South__]-&gt;Drakelow 132kV_Burton South_Wellington Street (T1 T2 &amp; T3)</t>
  </si>
  <si>
    <t>HYB:[Drakelow 132kV_Burton 33__] &amp; [Drakelow 132kV_Burton South__]-&gt;Drakelow 132kV_Burton South_Station Street (T1 &amp; T2)</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</si>
  <si>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</si>
  <si>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</si>
  <si>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</si>
  <si>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</si>
  <si>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</si>
  <si>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</si>
  <si>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</si>
  <si>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</si>
  <si>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</si>
  <si>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</si>
  <si>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Drakelow 132kV_Burton 33_Bretby</t>
  </si>
  <si>
    <t>Drakelow 132kV_Burton 33_Trent Alloys</t>
  </si>
  <si>
    <t>Willington 132kV_Winster_Cromford</t>
  </si>
  <si>
    <t>Willington 132kV_Derby 33_Chaddesden</t>
  </si>
  <si>
    <t>Willington 132kV_Uttoxeter_Church Street</t>
  </si>
  <si>
    <t>Willington 132kV_Derby 33_Darley Abbey</t>
  </si>
  <si>
    <t>Willington 132kV_Heanor_Denby</t>
  </si>
  <si>
    <t>Willington 132kV_Derby 132 11 (Board 1 &amp; 2)__</t>
  </si>
  <si>
    <t>Willington 132kV_Spondon_Spondon 11</t>
  </si>
  <si>
    <t>Willington 132kV_Derby 33_Eagle Centre</t>
  </si>
  <si>
    <t>Drakelow 132kV_Gresley_Gresley (T1 T2 &amp; T3)</t>
  </si>
  <si>
    <t>Drakelow 132kV_Burton 33_Hatton</t>
  </si>
  <si>
    <t>Willington 132kV_Heanor_Heanor 11</t>
  </si>
  <si>
    <t>Willington 132kV_Stanton_Ilkeston</t>
  </si>
  <si>
    <t>Willington 132kV_Stanton_Little Hallam</t>
  </si>
  <si>
    <t>Willington 132kV_Spondon_Long Eaton (T3)</t>
  </si>
  <si>
    <t>Willington 132kV_Winster_Longcliffe</t>
  </si>
  <si>
    <t>Willington 132kV_Derby 33_Mackworth</t>
  </si>
  <si>
    <t>Willington 132kV_Uttoxeter_Marchington</t>
  </si>
  <si>
    <t>Willington 132kV_Winster_Matlock</t>
  </si>
  <si>
    <t>Willington 132kV_Spondon_Melbourne (T1 &amp; T2)</t>
  </si>
  <si>
    <t>Willington 132kV_Winster_Millclose</t>
  </si>
  <si>
    <t>Willington 132kV_Heanor_Moorgreen</t>
  </si>
  <si>
    <t>Willington 132kV_Heanor_Morley (T1 &amp; T2)</t>
  </si>
  <si>
    <t>Willington 132kV_Derby South_Normanton</t>
  </si>
  <si>
    <t>Willington 132kV_Spondon_Ratcliffe On Soar</t>
  </si>
  <si>
    <t>Willington 132kV_Heanor_Ripley</t>
  </si>
  <si>
    <t>Willington 132kV_Stanton_Sandiacre</t>
  </si>
  <si>
    <t>Willington 132kV_Derby South_Rolls Royce ABE</t>
  </si>
  <si>
    <t>Willington 132kV_Derby South_Sinfin Lane</t>
  </si>
  <si>
    <t>Drakelow 132kV_Burton South_Station Street (T1 &amp; T2)</t>
  </si>
  <si>
    <t>Willington 132kV_Burnaston 132 11 (Toyota)__</t>
  </si>
  <si>
    <t>Willington 132kV_Spondon_Trent Lane</t>
  </si>
  <si>
    <t>Willington 132kV_Heanor_Watnall</t>
  </si>
  <si>
    <t>Drakelow 132kV_Burton South_Wellington Street (T1 T2 &amp; T3)</t>
  </si>
  <si>
    <t>Willington 132kV_Heanor_Westwood</t>
  </si>
  <si>
    <t>Drakelow 132kV_Gresley_Willesley</t>
  </si>
  <si>
    <t>Drakelow 132kV_Burton 33_Woodville</t>
  </si>
  <si>
    <t>East Claydon 132kV</t>
  </si>
  <si>
    <t>East Claydon 132kV_Bletchley__</t>
  </si>
  <si>
    <t>East Claydon 132kV_Brackley__</t>
  </si>
  <si>
    <t>East Claydon 132kV_Stony Stratford__</t>
  </si>
  <si>
    <t>_NO NAME_ [CALW3GE]</t>
  </si>
  <si>
    <t>_NO NAME_ [GAWF3PV]</t>
  </si>
  <si>
    <t>_NO NAME_ [HAPA3PV]</t>
  </si>
  <si>
    <t>_NO NAME_ [MOOR3PV]</t>
  </si>
  <si>
    <t>_NO NAME_ [STOH3WF]</t>
  </si>
  <si>
    <t>East Claydon 132kV_Network Rail Wolverton__</t>
  </si>
  <si>
    <t>HYB:[East Claydon 132kV_Brackley__] &amp; [East Claydon 132kV_Stony Stratford__]-&gt;East Claydon 132kV_Brackley_Towcester (T1 &amp; T2)</t>
  </si>
  <si>
    <t>East Claydon 132kV_Bletchley_Bletchley 11</t>
  </si>
  <si>
    <t>East Claydon 132kV_Bletchley_Victoria Road</t>
  </si>
  <si>
    <t>East Claydon 132kV_Bletchley_Fen Farm</t>
  </si>
  <si>
    <t>East Claydon 132kV_Bletchley_Newton Road</t>
  </si>
  <si>
    <t>East Claydon 132kV_Banbury 132 11__</t>
  </si>
  <si>
    <t>East Claydon 132kV_Brackley_Brackley 11</t>
  </si>
  <si>
    <t>East Claydon 132kV_Brackley_Brackley Town</t>
  </si>
  <si>
    <t>East Claydon 132kV_Stony Stratford_Buckingham</t>
  </si>
  <si>
    <t>East Claydon 132kV_Stony Stratford_Calvert</t>
  </si>
  <si>
    <t>East Claydon 132kV_Bletchley_Childs Way (T1 &amp; T2 T3)</t>
  </si>
  <si>
    <t>East Claydon 132kV_Bletchley_Fox Milne (T1 &amp; T2)</t>
  </si>
  <si>
    <t>East Claydon 132kV_Stony Stratford_Eldergate</t>
  </si>
  <si>
    <t>East Claydon 132kV_Bradwell Abbey_Hanslope Park (T1 &amp; T2 OS)</t>
  </si>
  <si>
    <t>East Claydon 132kV_Stony Stratford_Kiln Farm</t>
  </si>
  <si>
    <t>East Claydon 132kV_Bletchley_Kingston</t>
  </si>
  <si>
    <t>East Claydon 132kV_Bradwell Abbey_Marlborough Street</t>
  </si>
  <si>
    <t>East Claydon 132kV_Bletchley_Maxwell House Data Centre</t>
  </si>
  <si>
    <t>East Claydon 132kV_Bradwell Abbey_Newport Pagnell</t>
  </si>
  <si>
    <t>East Claydon 132kV_Bradwell Abbey_Portway</t>
  </si>
  <si>
    <t>East Claydon 132kV_Bletchley_Secklow Gate</t>
  </si>
  <si>
    <t>East Claydon 132kV_Stony Stratford_Shenley Wood</t>
  </si>
  <si>
    <t>East Claydon 132kV_Brackley_Silverstone</t>
  </si>
  <si>
    <t>East Claydon 132kV_Brackley_Thenford</t>
  </si>
  <si>
    <t>East Claydon 132kV_Brackley_Towcester (T1 &amp; T2)</t>
  </si>
  <si>
    <t>East Claydon 132kV_Bletchley_Wavendon Gate</t>
  </si>
  <si>
    <t>East Claydon 132kV_Stony Stratford_Wicken</t>
  </si>
  <si>
    <t>East Claydon 132kV_Stony Stratford_Winslow</t>
  </si>
  <si>
    <t>East Claydon 132kV_Bradwell Abbey_Wolverton</t>
  </si>
  <si>
    <t>Enderby 132kV</t>
  </si>
  <si>
    <t>_NO NAME_ [GLEF1PV-GLEF1T-NOTM1GT3-RATS1 ...]</t>
  </si>
  <si>
    <t>Ratcliffe 132kV</t>
  </si>
  <si>
    <t>Stoke Bardolph 132kV</t>
  </si>
  <si>
    <t>HYB:[_NO NAME_ [GLEF1PV-GLEF1T-NOTM1GT3-RATS1 ...]] &amp; [Ratcliffe 132kV]-&gt;Ratcliffe 132kV_Toton__</t>
  </si>
  <si>
    <t>HYB:[_NO NAME_ [GLEF1PV-GLEF1T-NOTM1GT3-RATS1 ...]] &amp; [Ratcliffe 132kV]-&gt;Ratcliffe 132kV_Ratcliffe PS Dem__</t>
  </si>
  <si>
    <t>HYB:[_NO NAME_ [GLEF1PV-GLEF1T-NOTM1GT3-RATS1 ...]] &amp; [Ratcliffe 132kV]-&gt;Ratcliffe 132kV_Nottingham__</t>
  </si>
  <si>
    <t>Enderby 132kV_Wigston 33__</t>
  </si>
  <si>
    <t>Stoke Bardolph 132kV_Nottingham North 33__</t>
  </si>
  <si>
    <t>Stoke Bardolph 132kV_Nottingham East__</t>
  </si>
  <si>
    <t>Ratcliffe 132kV_Loughborough 33__</t>
  </si>
  <si>
    <t>Enderby 132kV_Coalville__</t>
  </si>
  <si>
    <t>Enderby 132kV_Leicester North__</t>
  </si>
  <si>
    <t>Ratcliffe 132kV_Nottingham__</t>
  </si>
  <si>
    <t>Ratcliffe 132kV_Willoughby__</t>
  </si>
  <si>
    <t>Enderby 132kV_Leicester__</t>
  </si>
  <si>
    <t>Ratcliffe 132kV_Toton__</t>
  </si>
  <si>
    <t>_NO NAME_ [CROR3PV]</t>
  </si>
  <si>
    <t>_NO NAME_ [GRAF3PV]</t>
  </si>
  <si>
    <t>Enderby 132kV_Leicester East__</t>
  </si>
  <si>
    <t>_NO NAME_ [JOBS3GE]</t>
  </si>
  <si>
    <t>_NO NAME_ [LINR33PV]</t>
  </si>
  <si>
    <t>_NO NAME_ [MELR3PV]</t>
  </si>
  <si>
    <t>_NO NAME_ [NOLH3PV]</t>
  </si>
  <si>
    <t>_NO NAME_ [STAN3PV]</t>
  </si>
  <si>
    <t>_NO NAME_ [SUTB3PV]</t>
  </si>
  <si>
    <t>_NO NAME_ [TITF3PV]</t>
  </si>
  <si>
    <t>_NO NAME_ [WIDL3PV]</t>
  </si>
  <si>
    <t>HYB:[Stoke Bardolph 132kV_Nottingham North 33__] &amp; [Stoke Bardolph 132kV_Nottingham East__]-&gt;Stoke Bardolph 132kV_Nottingham East_Arnold (T1 &amp; T2)</t>
  </si>
  <si>
    <t>HYB:[Stoke Bardolph 132kV_Nottingham East__] &amp; [Ratcliffe 132kV_Nottingham__]-&gt;Stoke Bardolph 132kV_Nottingham East_St Anns (T2 &amp; T3 &amp; T4)</t>
  </si>
  <si>
    <t>HYB:[Stoke Bardolph 132kV] &amp; [HYB:[_NO NAME_ [GLEF1PV-GLEF1T-NOTM1GT3-RATS1 ...]] &amp; [Ratcliffe 132kV]-&gt;Ratcliffe 132kV_Nottingham__]-&gt;HYB:[Stoke Bardolph 132kV_Nottingham East__] &amp; [Ratcliffe 132kV_Nottingham__]-&gt;Stoke Bardolph 132kV_Nottingham East_St Anns (T2 &amp; T3 &amp; T4)</t>
  </si>
  <si>
    <t>Enderby 132kV_Coalville_Worthington</t>
  </si>
  <si>
    <t>Enderby 132kV_Leicester North_Birstall</t>
  </si>
  <si>
    <t>Ratcliffe 132kV_Nottingham_Lenton</t>
  </si>
  <si>
    <t>Stoke Bardolph 132kV_Nottingham East_Arnold (T1 &amp; T2)</t>
  </si>
  <si>
    <t>Stoke Bardolph 132kV_Nottingham North 33_Cinderhill</t>
  </si>
  <si>
    <t>Ratcliffe 132kV_Nottingham_Beeston</t>
  </si>
  <si>
    <t>Ratcliffe 132kV_Nottingham_Sneinton</t>
  </si>
  <si>
    <t>Enderby 132kV_Wigston 33_Alliance and Leicester</t>
  </si>
  <si>
    <t>Ratcliffe 132kV_Loughborough 33_Astrazeneca</t>
  </si>
  <si>
    <t>Enderby 132kV_Coalville_Bardon Road</t>
  </si>
  <si>
    <t>Enderby 132kV_Leicester North_Beaumont Leys</t>
  </si>
  <si>
    <t>Ratcliffe 132kV_Willoughby_British Gypsum</t>
  </si>
  <si>
    <t>Stoke Bardolph 132kV_Nottingham North 33_Bilborough (T1 &amp; T2)</t>
  </si>
  <si>
    <t>Ratcliffe 132kV_Willoughby_Bingham (T1)</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</si>
  <si>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</si>
  <si>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</si>
  <si>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</si>
  <si>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</si>
  <si>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</si>
  <si>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</si>
  <si>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</si>
  <si>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t>
  </si>
  <si>
    <t>Ratcliffe 132kV_Toton_Chilwell</t>
  </si>
  <si>
    <t>Ratcliffe 132kV_Nottingham_Clifton</t>
  </si>
  <si>
    <t>Enderby 132kV_Coalville_Coalville 11</t>
  </si>
  <si>
    <t>Stoke Bardolph 132kV_Nottingham East_Colwick</t>
  </si>
  <si>
    <t>Ratcliffe 132kV_Nottingham_Cotgrave</t>
  </si>
  <si>
    <t>Enderby 132kV_Coalville_Desford</t>
  </si>
  <si>
    <t>Ratcliffe 132kV_Willoughby_East Leake</t>
  </si>
  <si>
    <t>Enderby 132kV_Wigston 33_GEC / GEC Test Bed Whetstone / GEC Alstom11</t>
  </si>
  <si>
    <t>Stoke Bardolph 132kV_Nottingham East_Gedling</t>
  </si>
  <si>
    <t>Enderby 132kV_Leicester North_Groby Road</t>
  </si>
  <si>
    <t>Enderby 132kV_Leicester East_Hamilton</t>
  </si>
  <si>
    <t>Enderby 132kV_Leicester East_Highfields</t>
  </si>
  <si>
    <t>Ratcliffe 132kV_Loughborough 33_Shepshed</t>
  </si>
  <si>
    <t>Enderby 132kV_Coalville_Interlink Park</t>
  </si>
  <si>
    <t>Enderby 132kV_Leicester_Jupiter</t>
  </si>
  <si>
    <t>Ratcliffe 132kV_Willoughby_Keyworth</t>
  </si>
  <si>
    <t>Enderby 132kV_Leicester East_Leicester East 6.6</t>
  </si>
  <si>
    <t>Enderby 132kV_Leicester_Leicester 11</t>
  </si>
  <si>
    <t>Enderby 132kV_Leicester North_Leicester North 11</t>
  </si>
  <si>
    <t>Enderby 132kV_Leicester North_Lero 6.6</t>
  </si>
  <si>
    <t>Ratcliffe 132kV_Toton_Long Eaton (T1, T2)</t>
  </si>
  <si>
    <t>Ratcliffe 132kV_Loughborough 132 11__</t>
  </si>
  <si>
    <t>Enderby 132kV_Coalville_Mantle Lane</t>
  </si>
  <si>
    <t>Stoke Bardolph 132kV_Nottingham East_Mapperley</t>
  </si>
  <si>
    <t>Stoke Bardolph 132kV_Nottingham North 33_Marlborough Road</t>
  </si>
  <si>
    <t>Enderby 132kV_Leicester_Mansfield Street</t>
  </si>
  <si>
    <t>Ratcliffe 132kV_Willoughby_Mountsorrel</t>
  </si>
  <si>
    <t>Enderby 132kV_Coalville_Nailstone</t>
  </si>
  <si>
    <t>Ratcliffe 132kV_Nottingham_Talbot Street</t>
  </si>
  <si>
    <t>Ratcliffe 132kV_Nottingham North 132 11__</t>
  </si>
  <si>
    <t>Ratcliffe 132kV_Nottingham_North Wilford</t>
  </si>
  <si>
    <t>Ratcliffe 132kV_Willoughby_Old Dalby (T2)</t>
  </si>
  <si>
    <t>Enderby 132kV_Coalville_Osbaston</t>
  </si>
  <si>
    <t>Ratcliffe 132kV_Loughborough 33_Quorn</t>
  </si>
  <si>
    <t>Ratcliffe 132kV_Ratcliffe PS Dem__</t>
  </si>
  <si>
    <t>Enderby 132kV_Leicester_Redcross Street</t>
  </si>
  <si>
    <t>Enderby 132kV_Leicester East_Salutation 6.6</t>
  </si>
  <si>
    <t>Stoke Bardolph 132kV_Nottingham East_St Anns (T2 &amp; T3 &amp; T4)</t>
  </si>
  <si>
    <t>Ratcliffe 132kV_Willoughby_South Croxton</t>
  </si>
  <si>
    <t>Enderby 132kV_Leicester East_Stoneygate 6.6</t>
  </si>
  <si>
    <t>Ratcliffe 132kV_Willoughby_Syston</t>
  </si>
  <si>
    <t>Enderby 132kV_Leicester East_Thurmaston</t>
  </si>
  <si>
    <t>Enderby 132kV_Leicester East_Thurnby</t>
  </si>
  <si>
    <t>Ratcliffe 132kV_Toton_Toton 11</t>
  </si>
  <si>
    <t>Ratcliffe 132kV_Nottingham_West Bridgford</t>
  </si>
  <si>
    <t>Enderby 132kV_Wigston 33_Whetstone</t>
  </si>
  <si>
    <t>Enderby 132kV_Wigston 132 11__</t>
  </si>
  <si>
    <t>Ratcliffe 132kV_Willoughby_Willoughby 11</t>
  </si>
  <si>
    <t>Enderby 132kV_Wigston 33_Wigston Magna</t>
  </si>
  <si>
    <t>Ratcliffe 132kV_Nottingham_Wollaton Road</t>
  </si>
  <si>
    <t>Grendon 132kV</t>
  </si>
  <si>
    <t>_NO NAME_ [HUNT1J-PFZ124/1]</t>
  </si>
  <si>
    <t>_NO NAME_ [HUNT1K-PFZ124/2]</t>
  </si>
  <si>
    <t>HYB:[_NO NAME_ [HUNT1J-PFZ124/1]] &amp; [_NO NAME_ [HUNT1K-PFZ124/2]]-&gt;Grendon 132kV_Huntingdon33__</t>
  </si>
  <si>
    <t>HYB:[_NO NAME_ [HUNT1J-PFZ124/1]] &amp; [_NO NAME_ [HUNT1K-PFZ124/2]]-&gt;Grendon 132kV_Huntingdon11__</t>
  </si>
  <si>
    <t>Grendon 132kV_Northampton West__</t>
  </si>
  <si>
    <t>Grendon 132kV_Northampton__</t>
  </si>
  <si>
    <t>Grendon 132kV_Corby__</t>
  </si>
  <si>
    <t>_NO NAME_ [AIRF3WF]</t>
  </si>
  <si>
    <t>Grendon 132kV_Northampton East__</t>
  </si>
  <si>
    <t>Grendon 132kV_Kibworth__</t>
  </si>
  <si>
    <t>Grendon 132kV_Kettering__</t>
  </si>
  <si>
    <t>Grendon 132kV_Irthlingborough__</t>
  </si>
  <si>
    <t>Grendon 132kV_Wellingborough__</t>
  </si>
  <si>
    <t>Grendon 132kV_Oakham__</t>
  </si>
  <si>
    <t>Grendon 132kV_Melton Mowbray__</t>
  </si>
  <si>
    <t>Grendon 132kV_Huntingdon33__</t>
  </si>
  <si>
    <t>_NO NAME_ [NALB3WF]</t>
  </si>
  <si>
    <t>Grendon 132kV_RAE3J__</t>
  </si>
  <si>
    <t>_NO NAME_ [SYWA3PV]</t>
  </si>
  <si>
    <t>HYB:[Grendon 132kV_Northampton West__] &amp; [Grendon 132kV_Northampton__]-&gt;Grendon 132kV_Northampton_Abington (T1 &amp; T2)</t>
  </si>
  <si>
    <t>HYB:[Grendon 132kV_Northampton West__] &amp; [Grendon 132kV_Northampton__]-&gt;Grendon 132kV_Northampton_Pineham (T1 &amp; T2)</t>
  </si>
  <si>
    <t>HYB:[Grendon 132kV_Northampton West__] &amp; [Grendon 132kV_Northampton__]-&gt;Grendon 132kV_Northampton West_Banbury Lane (T1 &amp; T2)</t>
  </si>
  <si>
    <t>HYB:[Grendon 132kV_Northampton West__] &amp; [Grendon 132kV_Kettering__]-&gt;Grendon 132kV_Northampton West_Chapel Brampton (T1 &amp; T2)</t>
  </si>
  <si>
    <t>HYB:[Grendon 132kV_Northampton__] &amp; [Grendon 132kV_Northampton East__]-&gt;Grendon 132kV_Northampton_Brackmills (T1 &amp; T2)</t>
  </si>
  <si>
    <t>HYB:[Grendon 132kV_Kibworth__] &amp; [Grendon 132kV_Kettering__]-&gt;Grendon 132kV_Kibworth_Farndon Road (T1 &amp; T2)</t>
  </si>
  <si>
    <t>HYB:[Grendon 132kV_Kettering__] &amp; [Grendon 132kV_Irthlingborough__]-&gt;Grendon 132kV_Kettering_Burton Latimer (T1 &amp; T2)</t>
  </si>
  <si>
    <t>HYB:[Grendon 132kV_Kettering__] &amp; [Grendon 132kV_Irthlingborough__]-&gt;Grendon 132kV_Irthlingborough_Pytchley Road (T1 &amp; T2)</t>
  </si>
  <si>
    <t>Grendon 132kV_Oakham_Empingham</t>
  </si>
  <si>
    <t>Grendon 132kV_Kettering_Field Street</t>
  </si>
  <si>
    <t>Grendon 132kV_Irthlingborough_Thrapston</t>
  </si>
  <si>
    <t>Grendon 132kV_Corby_Hazelwood</t>
  </si>
  <si>
    <t>Grendon 132kV_Corby_Corby No. 2</t>
  </si>
  <si>
    <t>Grendon 132kV_Northampton_Northampton 11</t>
  </si>
  <si>
    <t>Grendon 132kV_Northampton_Abington (T1 &amp; T2)</t>
  </si>
  <si>
    <t>Grendon 132kV_Corby_ABR Foods11</t>
  </si>
  <si>
    <t>Grendon 132kV_ARA5J__</t>
  </si>
  <si>
    <t>Grendon 132kV_Melton Mowbray_Holwell</t>
  </si>
  <si>
    <t>Grendon 132kV_Northampton West_Banbury Lane (T1 &amp; T2)</t>
  </si>
  <si>
    <t>Grendon 132kV_Northampton East_Northampton East 11</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</si>
  <si>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</si>
  <si>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</si>
  <si>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</si>
  <si>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</si>
  <si>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</si>
  <si>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</si>
  <si>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132kV_Kettering_Burton Latimer (T1 &amp; T2)</t>
  </si>
  <si>
    <t>Grendon 132kV_Northampton_Campbell Street</t>
  </si>
  <si>
    <t>Grendon 132kV_Wellingborough_Cannon Street</t>
  </si>
  <si>
    <t>Grendon 132kV_Corby_Corby North Dem</t>
  </si>
  <si>
    <t>Grendon 132kV_Corby_Earlstrees</t>
  </si>
  <si>
    <t>Grendon 132kV_Corby_Corby Central</t>
  </si>
  <si>
    <t>Grendon 132kV_Corby North PS__</t>
  </si>
  <si>
    <t>Grendon 132kV_Northampton East_Denton</t>
  </si>
  <si>
    <t>Grendon 132kV_Kettering_Desborough</t>
  </si>
  <si>
    <t>Grendon 132kV_Northampton East_Earls Barton</t>
  </si>
  <si>
    <t>Grendon 132kV_Oakham_Exton</t>
  </si>
  <si>
    <t>Grendon 132kV_Kibworth_Farndon Road (T1 &amp; T2)</t>
  </si>
  <si>
    <t>Grendon 132kV_Wellingborough_Harrold</t>
  </si>
  <si>
    <t>Grendon 132kV_Wellingborough_Sharnbrook</t>
  </si>
  <si>
    <t>Grendon 132kV_Huntingdon11__</t>
  </si>
  <si>
    <t>Grendon 132kV_Irthlingborough_Irthlingborough 11</t>
  </si>
  <si>
    <t>Grendon 132kV_Kettering_Kettering North</t>
  </si>
  <si>
    <t>Grendon 132kV_Kibworth_Kibworth 11</t>
  </si>
  <si>
    <t>Grendon 132kV_Northampton West_Kingsthorpe</t>
  </si>
  <si>
    <t>Grendon 132kV_Wellingborough_Little Irchester</t>
  </si>
  <si>
    <t>Grendon 132kV_Kibworth_Market Harborough</t>
  </si>
  <si>
    <t>Grendon 132kV_Melton Mowbray_Melton Mowbray 11</t>
  </si>
  <si>
    <t>Grendon 132kV_Oakham_Market Overton (T1)</t>
  </si>
  <si>
    <t>Grendon 132kV_Northampton West_Northampton West 11</t>
  </si>
  <si>
    <t>Grendon 132kV_Oakham_Oakham 11</t>
  </si>
  <si>
    <t>Grendon 132kV_Corby_Oakley</t>
  </si>
  <si>
    <t>Grendon 132kV_Melton Mowbray_Old Dalby (T1)</t>
  </si>
  <si>
    <t>Grendon 132kV_Northampton East_Olney</t>
  </si>
  <si>
    <t>Grendon 132kV_Corby_Oundle</t>
  </si>
  <si>
    <t>Grendon 132kV_Wellingborough_Park Farm</t>
  </si>
  <si>
    <t>Grendon 132kV_Northampton_Pineham (T1 &amp; T2)</t>
  </si>
  <si>
    <t>Grendon 132kV_Irthlingborough_Pytchley Road (T1 &amp; T2)</t>
  </si>
  <si>
    <t>Grendon 132kV_Irthlingborough_Raunds</t>
  </si>
  <si>
    <t>Grendon 132kV_Melton Mowbray_Regent Street</t>
  </si>
  <si>
    <t>Grendon 132kV_Northampton_Roade</t>
  </si>
  <si>
    <t>Grendon 132kV_Corby_Rockingham</t>
  </si>
  <si>
    <t>Grendon 132kV_Irthlingborough_Rushden</t>
  </si>
  <si>
    <t>Grendon 132kV_Oakham_Uppingham</t>
  </si>
  <si>
    <t>Grendon 132kV_Wellingborough 132 11__</t>
  </si>
  <si>
    <t>Grendon 132kV_Northampton East_Wellingborough Road</t>
  </si>
  <si>
    <t>Grendon 132kV_Northampton_Wootton</t>
  </si>
  <si>
    <t>Staythorpe 132kV</t>
  </si>
  <si>
    <t>Bicker Fen 132kV</t>
  </si>
  <si>
    <t>Walpole 132kV</t>
  </si>
  <si>
    <t>West Burton 132kV____</t>
  </si>
  <si>
    <t>_NO NAME_ [VIKI1L]</t>
  </si>
  <si>
    <t>HYB:[Staythorpe 132kV] &amp; [Walpole 132kV]-&gt;Staythorpe 132kV_Network Rail Bytham (GT1 &amp; GT2)__</t>
  </si>
  <si>
    <t>Bicker Fen 132kV_Skegness__</t>
  </si>
  <si>
    <t>West Burton 132kV_Lincoln 33__</t>
  </si>
  <si>
    <t>Staythorpe 132kV_Checkerhouse__</t>
  </si>
  <si>
    <t>Walpole 132kV_Boston__</t>
  </si>
  <si>
    <t>Bicker Fen 132kV_Grantham__</t>
  </si>
  <si>
    <t>Staythorpe 132kV_Hawton__</t>
  </si>
  <si>
    <t>Walpole 132kV_Bourne__</t>
  </si>
  <si>
    <t>Walpole 132kV_Stamford__</t>
  </si>
  <si>
    <t>Staythorpe 132kV_Network Rail Bytham (GT1 &amp; GT2)__</t>
  </si>
  <si>
    <t>Walpole 132kV_Network Rail Bretton__</t>
  </si>
  <si>
    <t>Walpole 132kV_Spalding &amp; South Holland__</t>
  </si>
  <si>
    <t>Bicker Fen 132kV_Sleaford__</t>
  </si>
  <si>
    <t>_NO NAME_ [DECO3GE-DECO3T]</t>
  </si>
  <si>
    <t>Walpole 132kV_SWAF3J__</t>
  </si>
  <si>
    <t>_NO NAME_ [FRWF3J-FRWF3T]</t>
  </si>
  <si>
    <t>Bicker Fen 132kV_Network Rail Grantham (GT1 &amp; GT2)__</t>
  </si>
  <si>
    <t>Walpole 132kV_HEMP3J__</t>
  </si>
  <si>
    <t>Staythorpe 132kV_Worksop__</t>
  </si>
  <si>
    <t>Walpole 132kV_KINL3J__</t>
  </si>
  <si>
    <t>Walpole 132kV_KLBR8J__</t>
  </si>
  <si>
    <t>_NO NAME_ [LOUN3PV]</t>
  </si>
  <si>
    <t>Walpole 132kV_PETC3J__</t>
  </si>
  <si>
    <t>Walpole 132kV_PETR8J__</t>
  </si>
  <si>
    <t>Staythorpe 132kV_Network Rail Retford (GT1 &amp; GT2)__</t>
  </si>
  <si>
    <t>_NO NAME_ [WILS3PV]</t>
  </si>
  <si>
    <t>HYB:[Bicker Fen 132kV_Skegness__] &amp; [Walpole 132kV_Boston__]-&gt;Walpole 132kV_Boston_Wrangle (T1 &amp; T2)</t>
  </si>
  <si>
    <t>HYB:[Bicker Fen 132kV] &amp; [Walpole 132kV]-&gt;HYB:[Bicker Fen 132kV_Skegness__] &amp; [Walpole 132kV_Boston__]-&gt;Walpole 132kV_Boston_Wrangle (T1 &amp; T2)</t>
  </si>
  <si>
    <t>HYB:[Bicker Fen 132kV_Skegness__] &amp; [Bicker Fen 132kV_Sleaford__]-&gt;Bicker Fen 132kV_Skegness_Horncastle (T1 &amp; T2)</t>
  </si>
  <si>
    <t>HYB:[Staythorpe 132kV_Checkerhouse__] &amp; [Staythorpe 132kV_Hawton__]-&gt;Staythorpe 132kV_Hawton_Carlton-on-Trent (T1 &amp; T2)</t>
  </si>
  <si>
    <t>HYB:[Bicker Fen 132kV_Grantham__] &amp; [Bicker Fen 132kV_Sleaford__]-&gt;Bicker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</si>
  <si>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</si>
  <si>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</si>
  <si>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Bicker Fen 132kV_Skegness_Spilsby</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</si>
  <si>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</si>
  <si>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</si>
  <si>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</si>
  <si>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</si>
  <si>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</si>
  <si>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</si>
  <si>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 11</t>
  </si>
  <si>
    <t>Staythorpe 132kV_Checkerhouse_Bevercotes</t>
  </si>
  <si>
    <t>Staythorpe 132kV_Checkerhouse_Hallcroft Road</t>
  </si>
  <si>
    <t>Staythorpe 132kV_Checkerhouse_Misterton</t>
  </si>
  <si>
    <t>Bicker Fen 132kV_Skegness_Alford</t>
  </si>
  <si>
    <t>West Burton 132kV_Lincoln 33_Anderson Lane</t>
  </si>
  <si>
    <t>Staythorpe 132kV_Asfordby 132 11__</t>
  </si>
  <si>
    <t>West Burton 132kV_Lincoln 33_Beevor Street</t>
  </si>
  <si>
    <t>Bicker Fen 132kV_Grantham_Billingborough</t>
  </si>
  <si>
    <t>Staythorpe 132kV_Hawton_Bingham (T2)</t>
  </si>
  <si>
    <t>Staythorpe 132kV_Hawton_Bottesford</t>
  </si>
  <si>
    <t>Walpole 132kV_Bourne_Bourne 11</t>
  </si>
  <si>
    <t>Staythorpe 132kV_Worksop_Manton</t>
  </si>
  <si>
    <t>Staythorpe 132kV_Hawton_Carlton-on-Trent (T1 &amp; T2)</t>
  </si>
  <si>
    <t>Staythorpe 132kV_Hawton_Caythorpe</t>
  </si>
  <si>
    <t>Bicker Fen 132kV_Skegness_Chapel St. Leonards</t>
  </si>
  <si>
    <t>Staythorpe 132kV_Checkerhouse_Checkerhouse 11</t>
  </si>
  <si>
    <t>Bicker Fen 132kV_Sleaford_Cranwell (RAF)</t>
  </si>
  <si>
    <t>Walpole 132kV_Spalding &amp; South Holland_Crowland</t>
  </si>
  <si>
    <t>Bicker Fen 132kV_Sleaford_Leadenham (T1 &amp; T2)</t>
  </si>
  <si>
    <t>West Burton 132kV_Lincoln 33_Doddington Park</t>
  </si>
  <si>
    <t>Walpole 132kV_Boston_Donington</t>
  </si>
  <si>
    <t>Walpole 132kV_Bourne_Dowsby Fen</t>
  </si>
  <si>
    <t>Bicker Fen 132kV_Grantham_Easton</t>
  </si>
  <si>
    <t>West Burton 132kV_Lincoln 33_Fiskerton</t>
  </si>
  <si>
    <t>Staythorpe 132kV_Hawton_Fernwood</t>
  </si>
  <si>
    <t>Bicker Fen 132kV_Sleaford_Great Hale</t>
  </si>
  <si>
    <t>Staythorpe 132kV_Grantham South 132 11__</t>
  </si>
  <si>
    <t>Walpole 132kV_Spalding &amp; South Holland_Holbeach (T1 &amp; T2)</t>
  </si>
  <si>
    <t>Bicker Fen 132kV_Skegness_Horncastle (T1 &amp; T2)</t>
  </si>
  <si>
    <t>Bicker Fen 132kV_Skegness_Ingoldmells</t>
  </si>
  <si>
    <t>Walpole 132kV_Stamford_Ketton Cement</t>
  </si>
  <si>
    <t>Staythorpe 132kV_Worksop_Kilton Road</t>
  </si>
  <si>
    <t>Walpole 132kV_Boston_Langrick</t>
  </si>
  <si>
    <t>West Burton 132kV_Lincoln 132 11 (GT5)__</t>
  </si>
  <si>
    <t>Walpole 132kV_Spalding &amp; South Holland_Long Sutton</t>
  </si>
  <si>
    <t>Walpole 132kV_Stamford_Market Deeping (T1 &amp; T2)</t>
  </si>
  <si>
    <t>West Burton 132kV_Lincoln 33_Metheringham (T1 &amp; T2 OS)</t>
  </si>
  <si>
    <t>Staythorpe 132kV_Checkerhouse_Misson</t>
  </si>
  <si>
    <t>Walpole 132kV_Boston_Mount Bridge</t>
  </si>
  <si>
    <t>Bicker Fen 132kV_Grantham_Market Overton (T2)</t>
  </si>
  <si>
    <t>Bicker Fen 132kV_Grantham_New Beacon Road</t>
  </si>
  <si>
    <t>West Burton 132kV_Lincoln 33_North Hykeham</t>
  </si>
  <si>
    <t>Staythorpe 132kV_Hawton_Southwell</t>
  </si>
  <si>
    <t>Staythorpe 132kV_Checkerhouse_North Wheatley</t>
  </si>
  <si>
    <t>Staythorpe 132kV_Checkerhouse_Ordsall Road</t>
  </si>
  <si>
    <t>Walpole 132kV_Spalding &amp; South Holland_Park Road Spalding</t>
  </si>
  <si>
    <t>Walpole 132kV_PEEA5J__</t>
  </si>
  <si>
    <t>Walpole 132kV_PEEA5K__</t>
  </si>
  <si>
    <t>Walpole 132kV_PETC5J__</t>
  </si>
  <si>
    <t>Walpole 132kV_PETN5J__</t>
  </si>
  <si>
    <t>Walpole 132kV_PETN5K__</t>
  </si>
  <si>
    <t>West Burton 132kV_Lincoln 33_Rookery Lane</t>
  </si>
  <si>
    <t>Bicker Fen 132kV_Sleaford_Ruskington</t>
  </si>
  <si>
    <t>West Burton 132kV_Lincoln 33_Ruston and Hornsby</t>
  </si>
  <si>
    <t>West Burton 132kV_Lincoln 33_South Carlton</t>
  </si>
  <si>
    <t>Staythorpe 132kV_Hawton_Sibthorpe</t>
  </si>
  <si>
    <t>Bicker Fen 132kV_Grantham_Skillington</t>
  </si>
  <si>
    <t>Bicker Fen 132kV_Sleaford_Sleaford 11</t>
  </si>
  <si>
    <t>Walpole 132kV_Boston_Sleaford Road</t>
  </si>
  <si>
    <t>Walpole 132kV_Spalding &amp; South Holland_Spalding 11</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</si>
  <si>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</si>
  <si>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</si>
  <si>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</si>
  <si>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</si>
  <si>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</si>
  <si>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</si>
  <si>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</si>
  <si>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</si>
  <si>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&amp; South Holland_Wardentree Park</t>
  </si>
  <si>
    <t>Bicker Fen 132kV_Skegness_Warth Lane</t>
  </si>
  <si>
    <t>West Burton 132kV_WBUR5J__</t>
  </si>
  <si>
    <t>Walpole 132kV_Stamford_West Deeping (T1 &amp; T2)</t>
  </si>
  <si>
    <t>Staythorpe 132kV_Hawton_Westborough</t>
  </si>
  <si>
    <t>Walpole 132kV_Spalding &amp; South Holland_Whaplode Drove</t>
  </si>
  <si>
    <t>Walpole 132kV_Stamford_Wittering</t>
  </si>
  <si>
    <t>Staythorpe 132kV_Checkerhouse_Woodbeck</t>
  </si>
  <si>
    <t>Bicker Fen 132kV_Sleaford_Woodhall Spa</t>
  </si>
  <si>
    <t>Staythorpe 132kV_Worksop_Worksop West</t>
  </si>
  <si>
    <t>West Burton 132kV_Lincoln 33_Wragby</t>
  </si>
  <si>
    <t>Walpole 132kV_Boston_Wrangle (T1 &amp; T2)</t>
  </si>
  <si>
    <t>Lea Marston 132kV</t>
  </si>
  <si>
    <t>HYB:[Nechells 132kV] &amp; [Lea Marston 132kV]-&gt;Nechells 132kV_Castle Bromwich 132 11 (GT1 &amp; GT2)__</t>
  </si>
  <si>
    <t>HYB:[Nechells 132kV] &amp; [Lea Marston 132kV]-&gt;Nechells 132kV_Boughton Road 132 11 (GT1 &amp; GT2)__</t>
  </si>
  <si>
    <t>HYB:[_NO NAME_ [BARG  1-CHAV  1-KITW 1M-HALE  ...]] &amp; [Lea Marston 132kV]-&gt;Kitwell 132kV_Shirley 132 11 (GT2 GT3 &amp; GT1)__</t>
  </si>
  <si>
    <t>Lea Marston 132kV_Tamworth and Tamworth Town__</t>
  </si>
  <si>
    <t>Lea Marston 132kV_Network Rail Tamworth__</t>
  </si>
  <si>
    <t>Lea Marston 132kV_Tamworth and Tamworth Town_Apollo</t>
  </si>
  <si>
    <t>Lea Marston 132kV_Tamworth and Tamworth Town_Atherstone</t>
  </si>
  <si>
    <t>Lea Marston 132kV_Tamworth and Tamworth Town_Tamworth 11</t>
  </si>
  <si>
    <t>Lea Marston 132kV_Tamworth and Tamworth Town_Birch Coppice</t>
  </si>
  <si>
    <t>Lea Marston 132kV_Chelmsley Wood 132 11__</t>
  </si>
  <si>
    <t>Lea Marston 132kV_Copt Heath 132 11__</t>
  </si>
  <si>
    <t>Lea Marston 132kV_Elmdon 132 11__</t>
  </si>
  <si>
    <t>Lea Marston 132kV_Hams Hall South 132 11__</t>
  </si>
  <si>
    <t>Lea Marston 132kV_Kitts Green 132 11 (GT1 GT2 GT3)__</t>
  </si>
  <si>
    <t>Lea Marston 132kV_Solihull 132 11__</t>
  </si>
  <si>
    <t>Lea Marston 132kV_Tamworth and Tamworth Town_Polesworth</t>
  </si>
  <si>
    <t>Lea Marston 132kV_Sutton Coldfield 132 11__</t>
  </si>
  <si>
    <t>Lea Marston 132kV_Tamworth Town 132 11__</t>
  </si>
  <si>
    <t>Lea Marston 132kV_Tamworth and Tamworth Town_Wood 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</si>
</sst>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00;[Red]\-0.000;?;"/>
    <numFmt numFmtId="179" formatCode="#,##0;\-#,##0;;"/>
    <numFmt numFmtId="180" formatCode="#,##0;[Red]\-#,##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s>
  <cellStyleXfs count="22">
    <xf numFmtId="0" fontId="0" fillId="0" borderId="0"/>
    <xf numFmtId="0" fontId="4" fillId="0" borderId="0"/>
    <xf numFmtId="0" fontId="11" fillId="0" borderId="0" applyNumberFormat="0" applyFill="0" applyBorder="0" applyAlignment="0" applyProtection="0"/>
    <xf numFmtId="0" fontId="12" fillId="5" borderId="8" applyNumberFormat="0" applyAlignment="0" applyProtection="0"/>
    <xf numFmtId="0" fontId="13" fillId="0" borderId="0" applyNumberFormat="0" applyFill="0" applyBorder="0" applyAlignment="0" applyProtection="0">
      <alignment vertical="top"/>
      <protection locked="0"/>
    </xf>
    <xf numFmtId="0" fontId="20" fillId="0" borderId="11" applyNumberFormat="0" applyFill="0" applyAlignment="0" applyProtection="0"/>
    <xf numFmtId="0" fontId="11" fillId="0" borderId="12" applyNumberFormat="0" applyFill="0" applyAlignment="0" applyProtection="0"/>
    <xf numFmtId="0" fontId="6" fillId="0" borderId="0"/>
    <xf numFmtId="43" fontId="6" fillId="0" borderId="0" applyFont="0" applyFill="0" applyBorder="0" applyAlignment="0" applyProtection="0"/>
    <xf numFmtId="0" fontId="3" fillId="0" borderId="0"/>
    <xf numFmtId="0" fontId="6" fillId="0" borderId="0"/>
    <xf numFmtId="0" fontId="27" fillId="24"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27" fillId="25" borderId="0" applyNumberFormat="0" applyBorder="0" applyAlignment="0" applyProtection="0"/>
    <xf numFmtId="0" fontId="2" fillId="0" borderId="0"/>
    <xf numFmtId="0" fontId="1" fillId="0" borderId="0"/>
    <xf numFmtId="0" fontId="1" fillId="0" borderId="0"/>
    <xf numFmtId="0" fontId="1" fillId="0" borderId="0"/>
    <xf numFmtId="0" fontId="33" fillId="36" borderId="0" applyNumberFormat="0" applyBorder="0" applyAlignment="0" applyProtection="0"/>
  </cellStyleXfs>
  <cellXfs count="33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7" fillId="0" borderId="3" xfId="0" applyFont="1" applyBorder="1" applyAlignment="1">
      <alignment vertical="top" wrapText="1"/>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3" fillId="2" borderId="0" xfId="4" applyFill="1" applyAlignment="1" applyProtection="1">
      <alignment vertical="center"/>
      <protection hidden="1"/>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7"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left" vertical="center" wrapText="1"/>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18" fillId="11" borderId="1" xfId="0" applyNumberFormat="1" applyFont="1" applyFill="1" applyBorder="1" applyAlignment="1">
      <alignment horizontal="left" vertical="center" wrapText="1"/>
    </xf>
    <xf numFmtId="49" fontId="18" fillId="11" borderId="1" xfId="0" applyNumberFormat="1"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49" fontId="18" fillId="11" borderId="1" xfId="0" quotePrefix="1" applyNumberFormat="1" applyFont="1" applyFill="1" applyBorder="1" applyAlignment="1">
      <alignment horizontal="left" vertical="center" wrapText="1"/>
    </xf>
    <xf numFmtId="49" fontId="18" fillId="11" borderId="1" xfId="0" quotePrefix="1" applyNumberFormat="1" applyFont="1" applyFill="1" applyBorder="1" applyAlignment="1" applyProtection="1">
      <alignment horizontal="left" vertical="center" wrapText="1"/>
    </xf>
    <xf numFmtId="174" fontId="22" fillId="9"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4" fontId="22" fillId="19" borderId="1" xfId="0" applyNumberFormat="1" applyFont="1" applyFill="1" applyBorder="1" applyAlignment="1" applyProtection="1">
      <alignment horizontal="center" vertical="center"/>
      <protection locked="0"/>
    </xf>
    <xf numFmtId="165" fontId="23" fillId="20"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174" fontId="22" fillId="22" borderId="1" xfId="0" applyNumberFormat="1" applyFont="1" applyFill="1" applyBorder="1" applyAlignment="1" applyProtection="1">
      <alignment horizontal="center" vertical="center"/>
      <protection locked="0"/>
    </xf>
    <xf numFmtId="175" fontId="23" fillId="18" borderId="1" xfId="0" applyNumberFormat="1" applyFont="1" applyFill="1" applyBorder="1" applyAlignment="1" applyProtection="1">
      <alignment horizontal="center" vertical="center"/>
      <protection locked="0"/>
    </xf>
    <xf numFmtId="174" fontId="23" fillId="19"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4" fontId="23" fillId="20"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xf>
    <xf numFmtId="176" fontId="23" fillId="20"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4"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3" fillId="21"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7"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7" borderId="0" xfId="0" applyFill="1"/>
    <xf numFmtId="0" fontId="6" fillId="2" borderId="0" xfId="7" applyFont="1" applyFill="1" applyAlignment="1">
      <alignment vertical="center"/>
    </xf>
    <xf numFmtId="0" fontId="8" fillId="2" borderId="0" xfId="7" applyFont="1" applyFill="1" applyAlignment="1">
      <alignment vertical="center"/>
    </xf>
    <xf numFmtId="1" fontId="6" fillId="9" borderId="1" xfId="7" applyNumberFormat="1" applyFont="1" applyFill="1" applyBorder="1" applyAlignment="1" applyProtection="1">
      <alignment horizontal="left" vertical="center" wrapText="1"/>
      <protection locked="0"/>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174" fontId="4" fillId="12" borderId="1" xfId="7" applyNumberFormat="1" applyFont="1" applyFill="1" applyBorder="1" applyAlignment="1" applyProtection="1">
      <alignment horizontal="center" vertical="center"/>
      <protection locked="0"/>
    </xf>
    <xf numFmtId="164" fontId="4" fillId="12" borderId="1" xfId="7" applyNumberFormat="1" applyFont="1" applyFill="1" applyBorder="1" applyAlignment="1" applyProtection="1">
      <alignment horizontal="center" vertical="center"/>
      <protection locked="0"/>
    </xf>
    <xf numFmtId="174" fontId="4" fillId="9" borderId="1" xfId="7" applyNumberFormat="1" applyFont="1" applyFill="1" applyBorder="1" applyAlignment="1" applyProtection="1">
      <alignment horizontal="center" vertical="center"/>
      <protection locked="0"/>
    </xf>
    <xf numFmtId="164" fontId="4" fillId="9" borderId="1" xfId="7" applyNumberFormat="1" applyFont="1" applyFill="1" applyBorder="1" applyAlignment="1" applyProtection="1">
      <alignment horizontal="center" vertical="center"/>
      <protection locked="0"/>
    </xf>
    <xf numFmtId="0" fontId="22"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20" fillId="0" borderId="0" xfId="5" applyNumberFormat="1" applyFont="1" applyBorder="1" applyAlignment="1" applyProtection="1">
      <alignment vertical="center"/>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25" fillId="7" borderId="1" xfId="0" applyNumberFormat="1" applyFont="1" applyFill="1" applyBorder="1" applyAlignment="1">
      <alignment horizontal="center" vertical="center" wrapText="1"/>
    </xf>
    <xf numFmtId="0" fontId="13" fillId="0" borderId="0" xfId="4" applyAlignment="1" applyProtection="1">
      <alignment horizontal="left" vertical="top"/>
    </xf>
    <xf numFmtId="0" fontId="7" fillId="7" borderId="7" xfId="0" applyFont="1" applyFill="1" applyBorder="1" applyAlignment="1" applyProtection="1">
      <alignment vertical="center" wrapText="1"/>
      <protection locked="0"/>
    </xf>
    <xf numFmtId="0" fontId="0" fillId="17" borderId="0" xfId="0" applyFill="1" applyAlignment="1">
      <alignment vertical="center"/>
    </xf>
    <xf numFmtId="0" fontId="28" fillId="20" borderId="1" xfId="0" applyFont="1" applyFill="1" applyBorder="1" applyAlignment="1" applyProtection="1">
      <alignment horizontal="center" vertical="center" wrapText="1"/>
      <protection locked="0"/>
    </xf>
    <xf numFmtId="0" fontId="6" fillId="17" borderId="1" xfId="0" applyFont="1" applyFill="1" applyBorder="1" applyAlignment="1">
      <alignment horizontal="center" vertical="center" wrapText="1"/>
    </xf>
    <xf numFmtId="0" fontId="28"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17" fillId="17" borderId="14"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6" fillId="17" borderId="10" xfId="0" applyFont="1" applyFill="1" applyBorder="1" applyAlignment="1">
      <alignment horizontal="center" vertical="center" wrapText="1"/>
    </xf>
    <xf numFmtId="0" fontId="17" fillId="17" borderId="10" xfId="2" applyNumberFormat="1" applyFont="1" applyFill="1" applyBorder="1" applyAlignment="1">
      <alignment horizontal="center" vertical="center" wrapText="1"/>
    </xf>
    <xf numFmtId="0" fontId="7" fillId="0" borderId="7" xfId="0" applyFont="1" applyBorder="1" applyAlignment="1">
      <alignment vertical="top" wrapText="1"/>
    </xf>
    <xf numFmtId="0" fontId="7" fillId="0" borderId="1" xfId="0" applyFont="1" applyBorder="1" applyAlignment="1">
      <alignment vertical="top" wrapText="1"/>
    </xf>
    <xf numFmtId="165" fontId="0" fillId="0" borderId="1" xfId="0" applyNumberForma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8" fillId="18" borderId="1" xfId="0"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5"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1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0" borderId="17" xfId="0" applyFont="1" applyFill="1" applyBorder="1" applyAlignment="1">
      <alignment vertical="center" wrapText="1"/>
    </xf>
    <xf numFmtId="0" fontId="6" fillId="0" borderId="17" xfId="0" applyFont="1" applyFill="1" applyBorder="1" applyAlignment="1">
      <alignment vertical="center" wrapText="1"/>
    </xf>
    <xf numFmtId="0" fontId="6" fillId="0" borderId="0" xfId="0" applyFont="1" applyBorder="1" applyAlignment="1">
      <alignment vertical="center" wrapText="1"/>
    </xf>
    <xf numFmtId="0" fontId="6" fillId="0" borderId="19" xfId="0" applyFont="1" applyFill="1" applyBorder="1" applyAlignment="1">
      <alignment horizontal="center" vertical="center" wrapText="1"/>
    </xf>
    <xf numFmtId="174" fontId="22" fillId="19" borderId="4" xfId="0" applyNumberFormat="1" applyFont="1" applyFill="1" applyBorder="1" applyAlignment="1" applyProtection="1">
      <alignment horizontal="center" vertical="center" wrapText="1"/>
      <protection locked="0"/>
    </xf>
    <xf numFmtId="174"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6" fillId="0" borderId="0" xfId="7" applyProtection="1"/>
    <xf numFmtId="0" fontId="13" fillId="0" borderId="0" xfId="4" applyAlignment="1" applyProtection="1"/>
    <xf numFmtId="0" fontId="6" fillId="0" borderId="0" xfId="7" applyFill="1" applyBorder="1" applyProtection="1"/>
    <xf numFmtId="0" fontId="6" fillId="2" borderId="0" xfId="7"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6" fillId="0" borderId="0" xfId="7" applyFill="1" applyAlignment="1" applyProtection="1">
      <alignment vertical="center"/>
    </xf>
    <xf numFmtId="0" fontId="6" fillId="0" borderId="0" xfId="7" applyAlignment="1" applyProtection="1">
      <alignment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6" fillId="11" borderId="1" xfId="13" applyFont="1" applyFill="1" applyBorder="1" applyAlignment="1" applyProtection="1">
      <alignment vertical="center"/>
      <protection locked="0"/>
    </xf>
    <xf numFmtId="178" fontId="31" fillId="31" borderId="6" xfId="14" applyNumberFormat="1" applyFill="1" applyBorder="1" applyAlignment="1" applyProtection="1">
      <alignment vertical="center"/>
    </xf>
    <xf numFmtId="178" fontId="31" fillId="31" borderId="1" xfId="14" applyNumberFormat="1" applyFill="1" applyBorder="1" applyAlignment="1" applyProtection="1">
      <alignment vertical="center"/>
    </xf>
    <xf numFmtId="177" fontId="31" fillId="31" borderId="1" xfId="14" applyNumberFormat="1" applyFill="1" applyBorder="1" applyAlignment="1" applyProtection="1">
      <alignment vertical="center"/>
    </xf>
    <xf numFmtId="177" fontId="31" fillId="32" borderId="1" xfId="15" applyNumberFormat="1" applyFill="1" applyBorder="1" applyAlignment="1" applyProtection="1">
      <alignment vertical="center"/>
    </xf>
    <xf numFmtId="0" fontId="6" fillId="11" borderId="1" xfId="13" applyFont="1" applyFill="1" applyBorder="1" applyAlignment="1" applyProtection="1">
      <alignment vertical="center" wrapText="1"/>
    </xf>
    <xf numFmtId="179" fontId="31" fillId="31" borderId="1" xfId="14" applyNumberFormat="1" applyFill="1" applyBorder="1" applyAlignment="1" applyProtection="1">
      <alignment vertical="center"/>
      <protection locked="0"/>
    </xf>
    <xf numFmtId="179" fontId="6" fillId="31" borderId="1" xfId="14" applyNumberFormat="1" applyFont="1" applyFill="1" applyBorder="1" applyAlignment="1" applyProtection="1">
      <alignment vertical="center"/>
      <protection locked="0"/>
    </xf>
    <xf numFmtId="179" fontId="6" fillId="32" borderId="1" xfId="14" applyNumberFormat="1" applyFont="1" applyFill="1" applyBorder="1" applyAlignment="1" applyProtection="1">
      <alignment vertical="center"/>
      <protection locked="0"/>
    </xf>
    <xf numFmtId="0" fontId="6" fillId="33" borderId="1" xfId="13" applyFont="1" applyFill="1" applyBorder="1" applyAlignment="1" applyProtection="1">
      <alignment vertical="center" wrapText="1"/>
    </xf>
    <xf numFmtId="179" fontId="6" fillId="34" borderId="1" xfId="16" applyNumberFormat="1" applyFont="1" applyFill="1" applyBorder="1" applyAlignment="1" applyProtection="1">
      <alignment vertical="center"/>
      <protection locked="0"/>
    </xf>
    <xf numFmtId="179" fontId="6" fillId="35" borderId="1" xfId="16" applyNumberFormat="1" applyFont="1" applyFill="1" applyBorder="1" applyAlignment="1" applyProtection="1">
      <alignment vertical="center"/>
      <protection locked="0"/>
    </xf>
    <xf numFmtId="180" fontId="31" fillId="31"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80" fontId="31" fillId="32" borderId="1" xfId="14" applyNumberFormat="1" applyFill="1" applyBorder="1" applyAlignment="1" applyProtection="1">
      <alignment vertical="center"/>
    </xf>
    <xf numFmtId="180" fontId="6" fillId="34" borderId="1" xfId="16" applyNumberFormat="1" applyFont="1" applyFill="1" applyBorder="1" applyAlignment="1" applyProtection="1">
      <alignment vertical="center"/>
    </xf>
    <xf numFmtId="0" fontId="31" fillId="33" borderId="1" xfId="13" applyFont="1" applyFill="1" applyBorder="1" applyAlignment="1" applyProtection="1">
      <alignment vertical="center" wrapText="1"/>
    </xf>
    <xf numFmtId="180" fontId="6" fillId="35" borderId="1" xfId="16" applyNumberFormat="1" applyFont="1" applyFill="1" applyBorder="1" applyAlignment="1" applyProtection="1">
      <alignment vertical="center"/>
    </xf>
    <xf numFmtId="0" fontId="6" fillId="7" borderId="1" xfId="7" applyFont="1" applyFill="1" applyBorder="1" applyAlignment="1" applyProtection="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22" fillId="8" borderId="1" xfId="0" applyNumberFormat="1" applyFont="1" applyFill="1" applyBorder="1" applyAlignment="1" applyProtection="1">
      <alignment horizontal="center" vertical="center" wrapText="1"/>
      <protection locked="0"/>
    </xf>
    <xf numFmtId="0" fontId="15" fillId="8" borderId="1" xfId="0" applyNumberFormat="1" applyFont="1" applyFill="1" applyBorder="1" applyAlignment="1" applyProtection="1">
      <alignment horizontal="center" vertical="center" wrapText="1"/>
      <protection locked="0"/>
    </xf>
    <xf numFmtId="0" fontId="7" fillId="17" borderId="5" xfId="0" applyFont="1" applyFill="1" applyBorder="1" applyAlignment="1">
      <alignment horizontal="left" vertical="center" wrapText="1"/>
    </xf>
    <xf numFmtId="0" fontId="6" fillId="17" borderId="5" xfId="0"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4" fontId="4" fillId="23" borderId="1" xfId="7" applyNumberFormat="1" applyFont="1" applyFill="1" applyBorder="1" applyAlignment="1" applyProtection="1">
      <alignment horizontal="center" vertical="center"/>
    </xf>
    <xf numFmtId="43" fontId="4" fillId="23" borderId="1" xfId="8" applyFont="1" applyFill="1" applyBorder="1" applyAlignment="1" applyProtection="1">
      <alignment horizontal="center" vertical="center"/>
    </xf>
    <xf numFmtId="164" fontId="4" fillId="23" borderId="1" xfId="7" applyNumberFormat="1" applyFont="1" applyFill="1" applyBorder="1" applyAlignment="1" applyProtection="1">
      <alignment horizontal="center" vertical="center"/>
    </xf>
    <xf numFmtId="1" fontId="6" fillId="9" borderId="1" xfId="7" applyNumberFormat="1" applyFont="1" applyFill="1" applyBorder="1" applyAlignment="1">
      <alignment horizontal="center" vertical="center" wrapText="1"/>
    </xf>
    <xf numFmtId="0" fontId="24" fillId="0" borderId="1" xfId="1" applyFont="1" applyFill="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6" fillId="0" borderId="1" xfId="0" applyFont="1" applyFill="1" applyBorder="1" applyAlignment="1">
      <alignment vertical="center" wrapText="1"/>
    </xf>
    <xf numFmtId="165"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6" fillId="0" borderId="1" xfId="0" applyFont="1" applyFill="1" applyBorder="1" applyAlignment="1">
      <alignment vertical="center"/>
    </xf>
    <xf numFmtId="0" fontId="7" fillId="7" borderId="1" xfId="0" applyFont="1" applyFill="1" applyBorder="1" applyAlignment="1">
      <alignment horizontal="center" vertical="center" wrapText="1"/>
    </xf>
    <xf numFmtId="0" fontId="15" fillId="8" borderId="1" xfId="7" applyNumberFormat="1" applyFont="1" applyFill="1" applyBorder="1" applyAlignment="1" applyProtection="1">
      <alignment horizontal="center" vertical="center" wrapText="1"/>
      <protection locked="0"/>
    </xf>
    <xf numFmtId="0" fontId="6" fillId="0" borderId="0" xfId="7"/>
    <xf numFmtId="0" fontId="6" fillId="0" borderId="0" xfId="7" applyFont="1" applyProtection="1">
      <protection locked="0"/>
    </xf>
    <xf numFmtId="49" fontId="11" fillId="6" borderId="0" xfId="2" applyNumberFormat="1" applyFont="1" applyFill="1" applyAlignment="1" applyProtection="1">
      <alignment vertical="center" wrapText="1"/>
      <protection locked="0"/>
    </xf>
    <xf numFmtId="49" fontId="11" fillId="0" borderId="0" xfId="6" quotePrefix="1" applyNumberFormat="1" applyFont="1" applyBorder="1" applyAlignment="1" applyProtection="1">
      <alignment horizontal="left" vertical="center"/>
      <protection locked="0"/>
    </xf>
    <xf numFmtId="0" fontId="6" fillId="0" borderId="0" xfId="7" applyFont="1" applyProtection="1">
      <protection locked="0"/>
    </xf>
    <xf numFmtId="49" fontId="16" fillId="5" borderId="8" xfId="3" applyNumberFormat="1" applyFont="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0" fontId="13" fillId="2" borderId="0" xfId="4" applyFont="1" applyFill="1" applyAlignment="1" applyProtection="1">
      <alignment vertical="center"/>
    </xf>
    <xf numFmtId="0" fontId="6" fillId="2" borderId="10" xfId="7" quotePrefix="1" applyFont="1" applyFill="1" applyBorder="1" applyAlignment="1">
      <alignment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applyFont="1" applyFill="1" applyBorder="1" applyAlignment="1">
      <alignment horizontal="center" vertical="center" wrapText="1"/>
    </xf>
    <xf numFmtId="0" fontId="15" fillId="4" borderId="1" xfId="7" applyFont="1" applyFill="1" applyBorder="1" applyAlignment="1" applyProtection="1">
      <alignment horizontal="center" vertical="center" wrapText="1"/>
      <protection locked="0"/>
    </xf>
    <xf numFmtId="167" fontId="6" fillId="9" borderId="1" xfId="7" applyNumberFormat="1" applyFill="1" applyBorder="1" applyAlignment="1" applyProtection="1">
      <alignment horizontal="center" vertical="center"/>
      <protection locked="0"/>
    </xf>
    <xf numFmtId="168" fontId="6" fillId="10" borderId="1" xfId="7" applyNumberFormat="1" applyFill="1" applyBorder="1" applyAlignment="1" applyProtection="1">
      <alignment horizontal="center" vertical="center"/>
      <protection locked="0"/>
    </xf>
    <xf numFmtId="169" fontId="6" fillId="3" borderId="1" xfId="7" applyNumberFormat="1" applyFont="1" applyFill="1" applyBorder="1" applyAlignment="1" applyProtection="1">
      <alignment horizontal="center" vertical="center"/>
      <protection locked="0"/>
    </xf>
    <xf numFmtId="0" fontId="7" fillId="7" borderId="1" xfId="7" quotePrefix="1" applyFont="1" applyFill="1" applyBorder="1" applyAlignment="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4" fontId="6" fillId="0" borderId="0" xfId="7" applyNumberFormat="1"/>
    <xf numFmtId="0" fontId="6" fillId="0" borderId="0" xfId="7" quotePrefix="1" applyAlignment="1">
      <alignment horizontal="left"/>
    </xf>
    <xf numFmtId="172" fontId="6" fillId="29" borderId="0" xfId="7" applyNumberFormat="1" applyFill="1"/>
    <xf numFmtId="173" fontId="6" fillId="29" borderId="0" xfId="7" applyNumberFormat="1" applyFill="1"/>
    <xf numFmtId="0" fontId="6" fillId="29" borderId="0" xfId="7" applyFill="1"/>
    <xf numFmtId="0" fontId="6" fillId="29" borderId="0" xfId="7" applyFill="1" applyAlignment="1">
      <alignment horizontal="left"/>
    </xf>
    <xf numFmtId="0" fontId="7" fillId="7" borderId="7"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29" fillId="0" borderId="0" xfId="7" applyFont="1"/>
    <xf numFmtId="179" fontId="6" fillId="34" borderId="1" xfId="16" applyNumberFormat="1" applyFont="1" applyFill="1" applyBorder="1" applyAlignment="1" applyProtection="1">
      <alignment vertical="center"/>
      <protection locked="0"/>
    </xf>
    <xf numFmtId="0" fontId="7" fillId="7" borderId="7"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49" fontId="11" fillId="6" borderId="0" xfId="2" applyNumberFormat="1" applyFont="1" applyFill="1" applyAlignment="1" applyProtection="1">
      <alignment horizontal="center" vertical="center" wrapText="1"/>
      <protection locked="0"/>
    </xf>
    <xf numFmtId="0" fontId="13" fillId="0" borderId="0" xfId="4" applyFont="1" applyFill="1" applyAlignment="1" applyProtection="1">
      <alignment horizontal="left" vertical="center"/>
    </xf>
    <xf numFmtId="0" fontId="6" fillId="0" borderId="0" xfId="0" applyFont="1" applyBorder="1" applyProtection="1">
      <protection locked="0"/>
    </xf>
    <xf numFmtId="49" fontId="11" fillId="6" borderId="0" xfId="2" quotePrefix="1" applyNumberFormat="1" applyFont="1" applyFill="1" applyAlignment="1" applyProtection="1">
      <alignment horizontal="center" vertical="center" wrapText="1"/>
      <protection locked="0"/>
    </xf>
    <xf numFmtId="0" fontId="6" fillId="0" borderId="0" xfId="7" quotePrefix="1" applyFont="1" applyAlignment="1">
      <alignment horizontal="left"/>
    </xf>
    <xf numFmtId="0" fontId="6" fillId="0" borderId="0" xfId="7" applyFont="1"/>
    <xf numFmtId="0" fontId="6" fillId="0" borderId="0" xfId="7" quotePrefix="1" applyFont="1" applyAlignment="1">
      <alignment horizontal="left" wrapText="1"/>
    </xf>
    <xf numFmtId="0" fontId="6" fillId="0" borderId="0" xfId="7" quotePrefix="1" applyFont="1" applyAlignment="1" applyProtection="1">
      <alignment horizontal="left" vertical="top" wrapText="1"/>
      <protection locked="0"/>
    </xf>
    <xf numFmtId="0" fontId="6" fillId="0" borderId="0" xfId="7"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7" quotePrefix="1" applyNumberFormat="1" applyFont="1" applyAlignment="1" applyProtection="1">
      <alignment horizontal="left" vertical="top" wrapText="1"/>
    </xf>
    <xf numFmtId="0" fontId="33" fillId="36" borderId="9" xfId="21" quotePrefix="1" applyBorder="1" applyAlignment="1">
      <alignment horizontal="left" vertical="top" wrapText="1"/>
    </xf>
    <xf numFmtId="0" fontId="33" fillId="36" borderId="10" xfId="21" quotePrefix="1" applyBorder="1" applyAlignment="1">
      <alignment horizontal="left" vertical="top" wrapText="1"/>
    </xf>
    <xf numFmtId="0" fontId="17" fillId="6" borderId="1" xfId="2" applyNumberFormat="1" applyFont="1" applyFill="1" applyBorder="1" applyAlignment="1">
      <alignment horizontal="center" vertical="center" wrapText="1"/>
    </xf>
    <xf numFmtId="174" fontId="22" fillId="19" borderId="4" xfId="0" applyNumberFormat="1" applyFont="1" applyFill="1" applyBorder="1" applyAlignment="1" applyProtection="1">
      <alignment horizontal="center" vertical="center"/>
      <protection locked="0"/>
    </xf>
    <xf numFmtId="174" fontId="22" fillId="19" borderId="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7" borderId="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8" fillId="18" borderId="4"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28" fillId="18" borderId="6" xfId="0" applyFont="1" applyFill="1" applyBorder="1" applyAlignment="1" applyProtection="1">
      <alignment horizontal="center" vertical="center" wrapText="1"/>
      <protection locked="0"/>
    </xf>
    <xf numFmtId="0" fontId="6" fillId="2" borderId="10" xfId="7" quotePrefix="1" applyFont="1" applyFill="1" applyBorder="1" applyAlignment="1">
      <alignment horizontal="left" vertical="center" wrapText="1"/>
    </xf>
    <xf numFmtId="0" fontId="6" fillId="0" borderId="17" xfId="0" applyFont="1" applyBorder="1" applyAlignment="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17" fillId="6" borderId="6" xfId="2"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5" fillId="0" borderId="1" xfId="7" applyFont="1" applyBorder="1" applyAlignment="1">
      <alignment wrapText="1"/>
    </xf>
    <xf numFmtId="0" fontId="6" fillId="0" borderId="1" xfId="7" applyBorder="1" applyAlignment="1"/>
    <xf numFmtId="0" fontId="33" fillId="36" borderId="9" xfId="21" quotePrefix="1" applyBorder="1" applyAlignment="1" applyProtection="1">
      <alignment horizontal="left" vertical="center" wrapText="1"/>
    </xf>
    <xf numFmtId="0" fontId="33" fillId="36" borderId="10" xfId="21" quotePrefix="1" applyBorder="1" applyAlignment="1" applyProtection="1">
      <alignment horizontal="left" vertical="center" wrapText="1"/>
    </xf>
    <xf numFmtId="0" fontId="33" fillId="36" borderId="9" xfId="21" quotePrefix="1" applyBorder="1" applyAlignment="1" applyProtection="1">
      <alignment horizontal="center" vertical="center" wrapText="1"/>
    </xf>
    <xf numFmtId="0" fontId="33" fillId="36" borderId="10" xfId="21" quotePrefix="1" applyBorder="1" applyAlignment="1" applyProtection="1">
      <alignment horizontal="center" vertical="center" wrapText="1"/>
    </xf>
    <xf numFmtId="0" fontId="33" fillId="36" borderId="23" xfId="21" quotePrefix="1" applyBorder="1" applyAlignment="1" applyProtection="1">
      <alignment horizontal="center" vertical="center" wrapText="1"/>
    </xf>
    <xf numFmtId="0" fontId="17" fillId="6" borderId="1" xfId="2" applyNumberFormat="1" applyFont="1" applyFill="1" applyBorder="1" applyAlignment="1" applyProtection="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2" borderId="10" xfId="4" quotePrefix="1" applyFont="1" applyFill="1" applyBorder="1" applyAlignment="1" applyProtection="1">
      <alignment horizontal="left" vertical="center"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7" fillId="7" borderId="7"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17" fillId="6" borderId="4" xfId="2" quotePrefix="1" applyNumberFormat="1" applyFont="1" applyFill="1" applyBorder="1" applyAlignment="1">
      <alignment horizontal="left" vertical="center" wrapText="1"/>
    </xf>
    <xf numFmtId="0" fontId="17" fillId="6" borderId="5" xfId="2" quotePrefix="1"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17" fillId="6" borderId="6" xfId="2" applyNumberFormat="1" applyFont="1" applyFill="1" applyBorder="1" applyAlignment="1">
      <alignment horizontal="left" vertical="center" wrapText="1"/>
    </xf>
    <xf numFmtId="0" fontId="17" fillId="6" borderId="9" xfId="2" applyNumberFormat="1" applyFont="1" applyFill="1" applyBorder="1" applyAlignment="1">
      <alignment horizontal="center" vertical="center" wrapText="1"/>
    </xf>
    <xf numFmtId="0" fontId="17"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6" fillId="0" borderId="0" xfId="7" quotePrefix="1" applyFont="1" applyAlignment="1" applyProtection="1">
      <alignment horizontal="left"/>
    </xf>
    <xf numFmtId="0" fontId="7" fillId="7" borderId="4" xfId="7" applyFont="1" applyFill="1" applyBorder="1" applyAlignment="1" applyProtection="1">
      <alignment horizontal="left" vertical="center" wrapText="1"/>
    </xf>
    <xf numFmtId="0" fontId="7" fillId="7" borderId="5" xfId="7" applyFont="1" applyFill="1" applyBorder="1" applyAlignment="1" applyProtection="1">
      <alignment horizontal="left" vertical="center" wrapText="1"/>
    </xf>
    <xf numFmtId="0" fontId="7" fillId="7" borderId="6" xfId="7" applyFont="1" applyFill="1" applyBorder="1" applyAlignment="1" applyProtection="1">
      <alignment horizontal="left"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6"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30" fillId="6" borderId="6" xfId="2" applyNumberFormat="1" applyFont="1" applyFill="1" applyBorder="1" applyAlignment="1" applyProtection="1">
      <alignment horizontal="left" vertical="center" wrapText="1"/>
    </xf>
    <xf numFmtId="0" fontId="6" fillId="0" borderId="0" xfId="7" quotePrefix="1" applyFont="1" applyAlignment="1" applyProtection="1">
      <alignment horizontal="left" vertical="top" wrapText="1"/>
    </xf>
    <xf numFmtId="0" fontId="6" fillId="2" borderId="1" xfId="0" applyFont="1" applyFill="1" applyBorder="1" applyAlignment="1">
      <alignment horizontal="center" vertical="center"/>
    </xf>
    <xf numFmtId="165" fontId="0" fillId="2" borderId="0" xfId="0" applyNumberFormat="1" applyFill="1" applyAlignment="1">
      <alignment vertical="center"/>
    </xf>
    <xf numFmtId="165" fontId="7" fillId="7" borderId="1"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vertical="center" wrapText="1"/>
    </xf>
  </cellXfs>
  <cellStyles count="22">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3" xfId="18"/>
    <cellStyle name="Normal 3 4" xfId="19"/>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opLeftCell="B1" zoomScale="75" zoomScaleNormal="75" zoomScaleSheetLayoutView="100" workbookViewId="0">
      <selection activeCell="E4" sqref="E4"/>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7"/>
      <c r="B1" s="27"/>
      <c r="C1" s="27"/>
      <c r="D1" s="27"/>
      <c r="E1" s="27"/>
    </row>
    <row r="2" spans="1:9" ht="16.5" x14ac:dyDescent="0.2">
      <c r="A2" s="92" t="s">
        <v>525</v>
      </c>
      <c r="B2" s="91"/>
      <c r="C2" s="91"/>
      <c r="D2" s="91"/>
      <c r="E2" s="91"/>
    </row>
    <row r="3" spans="1:9" ht="15" x14ac:dyDescent="0.2">
      <c r="A3" s="240"/>
      <c r="B3" s="241" t="s">
        <v>672</v>
      </c>
      <c r="C3" s="238" t="s">
        <v>778</v>
      </c>
      <c r="D3" s="238" t="s">
        <v>91</v>
      </c>
      <c r="E3" s="238" t="s">
        <v>90</v>
      </c>
    </row>
    <row r="4" spans="1:9" ht="30" x14ac:dyDescent="0.2">
      <c r="A4" s="197" t="s">
        <v>673</v>
      </c>
      <c r="B4" s="196" t="s">
        <v>571</v>
      </c>
      <c r="C4" s="196" t="s">
        <v>776</v>
      </c>
      <c r="D4" s="196" t="s">
        <v>777</v>
      </c>
      <c r="E4" s="196" t="s">
        <v>663</v>
      </c>
    </row>
    <row r="5" spans="1:9" x14ac:dyDescent="0.2">
      <c r="A5" s="91"/>
      <c r="B5" s="91"/>
      <c r="C5" s="91"/>
      <c r="D5" s="91"/>
      <c r="E5" s="91"/>
    </row>
    <row r="6" spans="1:9" ht="16.5" x14ac:dyDescent="0.2">
      <c r="A6" s="92" t="s">
        <v>84</v>
      </c>
      <c r="B6" s="91"/>
      <c r="C6" s="91"/>
      <c r="D6" s="91"/>
      <c r="E6" s="91"/>
    </row>
    <row r="7" spans="1:9" ht="15" x14ac:dyDescent="0.2">
      <c r="A7" s="93" t="s">
        <v>85</v>
      </c>
      <c r="B7" s="249" t="s">
        <v>86</v>
      </c>
      <c r="C7" s="249"/>
      <c r="D7" s="249"/>
      <c r="E7" s="249"/>
    </row>
    <row r="8" spans="1:9" ht="30" customHeight="1" x14ac:dyDescent="0.2">
      <c r="A8" s="96" t="s">
        <v>495</v>
      </c>
      <c r="B8" s="252" t="s">
        <v>88</v>
      </c>
      <c r="C8" s="252"/>
      <c r="D8" s="252"/>
      <c r="E8" s="252"/>
    </row>
    <row r="9" spans="1:9" ht="30" customHeight="1" x14ac:dyDescent="0.2">
      <c r="A9" s="96" t="s">
        <v>496</v>
      </c>
      <c r="B9" s="252" t="s">
        <v>668</v>
      </c>
      <c r="C9" s="252"/>
      <c r="D9" s="252"/>
      <c r="E9" s="252"/>
    </row>
    <row r="10" spans="1:9" ht="30" customHeight="1" x14ac:dyDescent="0.2">
      <c r="A10" s="96" t="s">
        <v>497</v>
      </c>
      <c r="B10" s="252" t="s">
        <v>89</v>
      </c>
      <c r="C10" s="252"/>
      <c r="D10" s="252"/>
      <c r="E10" s="252"/>
    </row>
    <row r="11" spans="1:9" ht="61.5" customHeight="1" x14ac:dyDescent="0.2">
      <c r="A11" s="96" t="s">
        <v>498</v>
      </c>
      <c r="B11" s="252" t="s">
        <v>669</v>
      </c>
      <c r="C11" s="252"/>
      <c r="D11" s="252"/>
      <c r="E11" s="252"/>
      <c r="F11" s="248" t="s">
        <v>493</v>
      </c>
      <c r="G11" s="248"/>
      <c r="H11" s="248"/>
      <c r="I11" s="248"/>
    </row>
    <row r="12" spans="1:9" ht="87" customHeight="1" x14ac:dyDescent="0.2">
      <c r="A12" s="96" t="s">
        <v>190</v>
      </c>
      <c r="B12" s="252" t="s">
        <v>671</v>
      </c>
      <c r="C12" s="252"/>
      <c r="D12" s="252"/>
      <c r="E12" s="252"/>
    </row>
    <row r="13" spans="1:9" ht="33.75" customHeight="1" x14ac:dyDescent="0.2">
      <c r="A13" s="96" t="s">
        <v>494</v>
      </c>
      <c r="B13" s="252" t="s">
        <v>670</v>
      </c>
      <c r="C13" s="252"/>
      <c r="D13" s="252"/>
      <c r="E13" s="252"/>
    </row>
    <row r="14" spans="1:9" ht="29.25" customHeight="1" x14ac:dyDescent="0.2">
      <c r="A14" s="96" t="s">
        <v>473</v>
      </c>
      <c r="B14" s="252" t="s">
        <v>623</v>
      </c>
      <c r="C14" s="252"/>
      <c r="D14" s="252"/>
      <c r="E14" s="252"/>
    </row>
    <row r="15" spans="1:9" ht="30" customHeight="1" x14ac:dyDescent="0.2">
      <c r="A15" s="96" t="s">
        <v>468</v>
      </c>
      <c r="B15" s="252" t="s">
        <v>469</v>
      </c>
      <c r="C15" s="252"/>
      <c r="D15" s="252"/>
      <c r="E15" s="252"/>
    </row>
    <row r="16" spans="1:9" ht="14.25" customHeight="1" x14ac:dyDescent="0.2">
      <c r="A16" s="96" t="s">
        <v>624</v>
      </c>
      <c r="B16" s="252" t="s">
        <v>625</v>
      </c>
      <c r="C16" s="252"/>
      <c r="D16" s="252"/>
      <c r="E16" s="252"/>
    </row>
    <row r="17" spans="1:6" x14ac:dyDescent="0.2">
      <c r="A17" s="91"/>
      <c r="B17" s="195"/>
      <c r="C17" s="195"/>
      <c r="D17" s="195"/>
      <c r="E17" s="195"/>
    </row>
    <row r="18" spans="1:6" ht="15" x14ac:dyDescent="0.2">
      <c r="A18" s="94" t="s">
        <v>96</v>
      </c>
      <c r="B18" s="195"/>
      <c r="C18" s="195"/>
      <c r="D18" s="195"/>
      <c r="E18" s="195"/>
    </row>
    <row r="19" spans="1:6" ht="15" x14ac:dyDescent="0.2">
      <c r="A19" s="93"/>
      <c r="B19" s="249"/>
      <c r="C19" s="249"/>
      <c r="D19" s="249"/>
      <c r="E19" s="249"/>
    </row>
    <row r="20" spans="1:6" x14ac:dyDescent="0.2">
      <c r="A20" s="250" t="s">
        <v>548</v>
      </c>
      <c r="B20" s="251"/>
      <c r="C20" s="251"/>
      <c r="D20" s="251"/>
      <c r="E20" s="251"/>
    </row>
    <row r="21" spans="1:6" x14ac:dyDescent="0.2">
      <c r="A21" s="91"/>
      <c r="B21" s="91"/>
      <c r="C21" s="91"/>
      <c r="D21" s="91"/>
      <c r="E21" s="91"/>
    </row>
    <row r="22" spans="1:6" ht="15" x14ac:dyDescent="0.2">
      <c r="A22" s="194" t="s">
        <v>97</v>
      </c>
      <c r="B22" s="192"/>
      <c r="C22" s="192"/>
      <c r="D22" s="192"/>
      <c r="E22" s="192"/>
      <c r="F22" s="191"/>
    </row>
    <row r="23" spans="1:6" ht="15" x14ac:dyDescent="0.2">
      <c r="A23" s="193"/>
      <c r="B23" s="247"/>
      <c r="C23" s="247"/>
      <c r="D23" s="247"/>
      <c r="E23" s="247"/>
      <c r="F23" s="247"/>
    </row>
    <row r="24" spans="1:6" ht="27.75" customHeight="1" x14ac:dyDescent="0.2">
      <c r="A24" s="245" t="s">
        <v>499</v>
      </c>
      <c r="B24" s="246"/>
      <c r="C24" s="246"/>
      <c r="D24" s="246"/>
      <c r="E24" s="246"/>
      <c r="F24" s="191"/>
    </row>
    <row r="25" spans="1:6" ht="29.25" customHeight="1" x14ac:dyDescent="0.2">
      <c r="A25" s="244" t="s">
        <v>667</v>
      </c>
      <c r="B25" s="244"/>
      <c r="C25" s="244"/>
      <c r="D25" s="244"/>
      <c r="E25" s="244"/>
      <c r="F25" s="191"/>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9"/>
  <sheetViews>
    <sheetView view="pageBreakPreview" zoomScale="70" zoomScaleNormal="100" zoomScaleSheetLayoutView="70" workbookViewId="0">
      <selection activeCell="O19" sqref="O19"/>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87</v>
      </c>
      <c r="B1" s="253" t="s">
        <v>787</v>
      </c>
      <c r="C1" s="254"/>
      <c r="D1" s="254"/>
    </row>
    <row r="2" spans="1:14" ht="27" customHeight="1" x14ac:dyDescent="0.2">
      <c r="A2" s="255" t="str">
        <f>Overview!B4&amp; " - Effective from "&amp;TEXT(Overview!D4,"D MMMM YYYY")&amp;" - "&amp;Overview!E4&amp;" LV and HV charges"</f>
        <v>Western Power Distribution (East Midlands) plc - Effective from 1 April 2017 - Final LV and HV charges</v>
      </c>
      <c r="B2" s="255"/>
      <c r="C2" s="255"/>
      <c r="D2" s="255"/>
      <c r="E2" s="255"/>
      <c r="F2" s="255"/>
      <c r="G2" s="255"/>
      <c r="H2" s="255"/>
      <c r="I2" s="255"/>
      <c r="J2" s="255"/>
      <c r="K2" s="255"/>
    </row>
    <row r="3" spans="1:14" s="106" customFormat="1" ht="15" customHeight="1" x14ac:dyDescent="0.2">
      <c r="A3" s="104"/>
      <c r="B3" s="104"/>
      <c r="C3" s="104"/>
      <c r="D3" s="104"/>
      <c r="E3" s="104"/>
      <c r="F3" s="104"/>
      <c r="G3" s="104"/>
      <c r="H3" s="104"/>
      <c r="I3" s="104"/>
      <c r="J3" s="104"/>
      <c r="K3" s="104"/>
      <c r="L3" s="105"/>
      <c r="M3" s="105"/>
    </row>
    <row r="4" spans="1:14" ht="18" x14ac:dyDescent="0.2">
      <c r="A4" s="255" t="s">
        <v>538</v>
      </c>
      <c r="B4" s="255"/>
      <c r="C4" s="255"/>
      <c r="D4" s="255"/>
      <c r="E4" s="255"/>
      <c r="F4" s="104"/>
      <c r="G4" s="255" t="s">
        <v>537</v>
      </c>
      <c r="H4" s="255"/>
      <c r="I4" s="255"/>
      <c r="J4" s="255"/>
      <c r="K4" s="255"/>
    </row>
    <row r="5" spans="1:14" ht="25.5" x14ac:dyDescent="0.2">
      <c r="A5" s="97" t="s">
        <v>80</v>
      </c>
      <c r="B5" s="123" t="s">
        <v>531</v>
      </c>
      <c r="C5" s="256" t="s">
        <v>532</v>
      </c>
      <c r="D5" s="257"/>
      <c r="E5" s="99" t="s">
        <v>533</v>
      </c>
      <c r="F5" s="104"/>
      <c r="G5" s="261"/>
      <c r="H5" s="262"/>
      <c r="I5" s="101" t="s">
        <v>535</v>
      </c>
      <c r="J5" s="102" t="s">
        <v>536</v>
      </c>
      <c r="K5" s="99" t="s">
        <v>533</v>
      </c>
      <c r="L5" s="104"/>
      <c r="N5" s="4"/>
    </row>
    <row r="6" spans="1:14" ht="25.5" x14ac:dyDescent="0.2">
      <c r="A6" s="124" t="s">
        <v>562</v>
      </c>
      <c r="B6" s="25" t="s">
        <v>563</v>
      </c>
      <c r="C6" s="258" t="s">
        <v>564</v>
      </c>
      <c r="D6" s="258"/>
      <c r="E6" s="100" t="s">
        <v>565</v>
      </c>
      <c r="F6" s="104"/>
      <c r="G6" s="263" t="s">
        <v>566</v>
      </c>
      <c r="H6" s="263"/>
      <c r="I6" s="25" t="s">
        <v>563</v>
      </c>
      <c r="J6" s="103" t="s">
        <v>564</v>
      </c>
      <c r="K6" s="103" t="s">
        <v>565</v>
      </c>
      <c r="L6" s="104"/>
      <c r="N6" s="4"/>
    </row>
    <row r="7" spans="1:14" ht="25.5" x14ac:dyDescent="0.2">
      <c r="A7" s="124" t="s">
        <v>567</v>
      </c>
      <c r="B7" s="121"/>
      <c r="C7" s="259"/>
      <c r="D7" s="260"/>
      <c r="E7" s="103" t="s">
        <v>568</v>
      </c>
      <c r="F7" s="104"/>
      <c r="G7" s="263" t="s">
        <v>569</v>
      </c>
      <c r="H7" s="263"/>
      <c r="I7" s="121"/>
      <c r="J7" s="103" t="s">
        <v>570</v>
      </c>
      <c r="K7" s="103" t="s">
        <v>565</v>
      </c>
      <c r="L7" s="104"/>
      <c r="N7" s="4"/>
    </row>
    <row r="8" spans="1:14" ht="18" x14ac:dyDescent="0.2">
      <c r="A8" s="125" t="s">
        <v>81</v>
      </c>
      <c r="B8" s="258" t="s">
        <v>82</v>
      </c>
      <c r="C8" s="258"/>
      <c r="D8" s="258"/>
      <c r="E8" s="258"/>
      <c r="F8" s="104"/>
      <c r="G8" s="263" t="s">
        <v>567</v>
      </c>
      <c r="H8" s="263"/>
      <c r="I8" s="121"/>
      <c r="J8" s="121"/>
      <c r="K8" s="103" t="s">
        <v>568</v>
      </c>
      <c r="L8" s="104"/>
      <c r="N8" s="4"/>
    </row>
    <row r="9" spans="1:14" s="98" customFormat="1" ht="18" x14ac:dyDescent="0.2">
      <c r="A9" s="126"/>
      <c r="B9" s="126"/>
      <c r="C9" s="267"/>
      <c r="D9" s="267"/>
      <c r="E9" s="126"/>
      <c r="F9" s="104"/>
      <c r="G9" s="263" t="s">
        <v>81</v>
      </c>
      <c r="H9" s="263"/>
      <c r="I9" s="269" t="s">
        <v>82</v>
      </c>
      <c r="J9" s="270"/>
      <c r="K9" s="271"/>
      <c r="L9" s="104"/>
      <c r="M9" s="78"/>
      <c r="N9" s="78"/>
    </row>
    <row r="10" spans="1:14" s="106" customFormat="1" ht="18" x14ac:dyDescent="0.2">
      <c r="A10" s="127"/>
      <c r="B10" s="268"/>
      <c r="C10" s="268"/>
      <c r="D10" s="268"/>
      <c r="E10" s="268"/>
      <c r="F10" s="104"/>
      <c r="G10" s="264"/>
      <c r="H10" s="264"/>
      <c r="I10" s="128"/>
      <c r="J10" s="128"/>
      <c r="K10" s="128"/>
      <c r="L10" s="104"/>
      <c r="M10" s="105"/>
      <c r="N10" s="105"/>
    </row>
    <row r="11" spans="1:14" s="106" customFormat="1" ht="18" x14ac:dyDescent="0.2">
      <c r="A11" s="104"/>
      <c r="B11" s="104"/>
      <c r="C11" s="104"/>
      <c r="D11" s="104"/>
      <c r="E11" s="104"/>
      <c r="F11" s="104"/>
      <c r="G11" s="266"/>
      <c r="H11" s="266"/>
      <c r="I11" s="265"/>
      <c r="J11" s="265"/>
      <c r="K11" s="265"/>
      <c r="L11" s="105"/>
      <c r="M11" s="105"/>
    </row>
    <row r="12" spans="1:14" s="106" customFormat="1" ht="18" x14ac:dyDescent="0.2">
      <c r="A12" s="104"/>
      <c r="B12" s="104"/>
      <c r="C12" s="104"/>
      <c r="D12" s="104"/>
      <c r="E12" s="104"/>
      <c r="F12" s="104"/>
      <c r="G12" s="104"/>
      <c r="H12" s="104"/>
      <c r="I12" s="104"/>
      <c r="J12" s="104"/>
      <c r="K12" s="104"/>
      <c r="L12" s="105"/>
      <c r="M12" s="105"/>
    </row>
    <row r="13" spans="1:14" ht="63.75" customHeight="1" x14ac:dyDescent="0.2">
      <c r="A13" s="33" t="s">
        <v>786</v>
      </c>
      <c r="B13" s="189" t="s">
        <v>92</v>
      </c>
      <c r="C13" s="189" t="s">
        <v>93</v>
      </c>
      <c r="D13" s="189" t="s">
        <v>674</v>
      </c>
      <c r="E13" s="189" t="s">
        <v>675</v>
      </c>
      <c r="F13" s="189" t="s">
        <v>676</v>
      </c>
      <c r="G13" s="189" t="s">
        <v>94</v>
      </c>
      <c r="H13" s="189" t="s">
        <v>95</v>
      </c>
      <c r="I13" s="189" t="s">
        <v>474</v>
      </c>
      <c r="J13" s="33" t="s">
        <v>785</v>
      </c>
      <c r="K13" s="189" t="s">
        <v>50</v>
      </c>
    </row>
    <row r="14" spans="1:14" ht="32.25" customHeight="1" x14ac:dyDescent="0.2">
      <c r="A14" s="19" t="s">
        <v>0</v>
      </c>
      <c r="B14" s="167">
        <v>1</v>
      </c>
      <c r="C14" s="90">
        <v>1</v>
      </c>
      <c r="D14" s="52">
        <v>2.069</v>
      </c>
      <c r="E14" s="55">
        <v>0</v>
      </c>
      <c r="F14" s="55">
        <v>0</v>
      </c>
      <c r="G14" s="54">
        <v>3.12</v>
      </c>
      <c r="H14" s="55">
        <v>0</v>
      </c>
      <c r="I14" s="55">
        <v>0</v>
      </c>
      <c r="J14" s="77">
        <f>H14</f>
        <v>0</v>
      </c>
      <c r="K14" s="56">
        <v>2</v>
      </c>
    </row>
    <row r="15" spans="1:14" ht="32.25" customHeight="1" x14ac:dyDescent="0.2">
      <c r="A15" s="19" t="s">
        <v>1</v>
      </c>
      <c r="B15" s="167">
        <v>3</v>
      </c>
      <c r="C15" s="90">
        <v>2</v>
      </c>
      <c r="D15" s="52">
        <v>2.5070000000000001</v>
      </c>
      <c r="E15" s="52">
        <v>6.8000000000000005E-2</v>
      </c>
      <c r="F15" s="55">
        <v>0</v>
      </c>
      <c r="G15" s="54">
        <v>3.12</v>
      </c>
      <c r="H15" s="55">
        <v>0</v>
      </c>
      <c r="I15" s="55">
        <v>0</v>
      </c>
      <c r="J15" s="77">
        <f t="shared" ref="J15:J39" si="0">H15</f>
        <v>0</v>
      </c>
      <c r="K15" s="56" t="s">
        <v>665</v>
      </c>
    </row>
    <row r="16" spans="1:14" ht="32.25" customHeight="1" x14ac:dyDescent="0.2">
      <c r="A16" s="19" t="s">
        <v>11</v>
      </c>
      <c r="B16" s="167">
        <v>11</v>
      </c>
      <c r="C16" s="90">
        <v>2</v>
      </c>
      <c r="D16" s="52">
        <v>0.628</v>
      </c>
      <c r="E16" s="55">
        <v>0</v>
      </c>
      <c r="F16" s="55">
        <v>0</v>
      </c>
      <c r="G16" s="55">
        <v>0</v>
      </c>
      <c r="H16" s="55">
        <v>0</v>
      </c>
      <c r="I16" s="55">
        <v>0</v>
      </c>
      <c r="J16" s="77">
        <f t="shared" si="0"/>
        <v>0</v>
      </c>
      <c r="K16" s="56"/>
    </row>
    <row r="17" spans="1:11" ht="32.25" customHeight="1" x14ac:dyDescent="0.2">
      <c r="A17" s="19" t="s">
        <v>12</v>
      </c>
      <c r="B17" s="167">
        <v>13</v>
      </c>
      <c r="C17" s="90">
        <v>3</v>
      </c>
      <c r="D17" s="52">
        <v>1.946</v>
      </c>
      <c r="E17" s="55">
        <v>0</v>
      </c>
      <c r="F17" s="55">
        <v>0</v>
      </c>
      <c r="G17" s="54">
        <v>5.28</v>
      </c>
      <c r="H17" s="55">
        <v>0</v>
      </c>
      <c r="I17" s="55">
        <v>0</v>
      </c>
      <c r="J17" s="77">
        <f t="shared" si="0"/>
        <v>0</v>
      </c>
      <c r="K17" s="56" t="s">
        <v>661</v>
      </c>
    </row>
    <row r="18" spans="1:11" ht="48.75" customHeight="1" x14ac:dyDescent="0.2">
      <c r="A18" s="19" t="s">
        <v>13</v>
      </c>
      <c r="B18" s="167">
        <v>37</v>
      </c>
      <c r="C18" s="90">
        <v>4</v>
      </c>
      <c r="D18" s="52">
        <v>2.1230000000000002</v>
      </c>
      <c r="E18" s="52">
        <v>6.5000000000000002E-2</v>
      </c>
      <c r="F18" s="55">
        <v>0</v>
      </c>
      <c r="G18" s="54">
        <v>5.28</v>
      </c>
      <c r="H18" s="55">
        <v>0</v>
      </c>
      <c r="I18" s="55">
        <v>0</v>
      </c>
      <c r="J18" s="77">
        <f t="shared" si="0"/>
        <v>0</v>
      </c>
      <c r="K18" s="56" t="s">
        <v>666</v>
      </c>
    </row>
    <row r="19" spans="1:11" ht="32.25" customHeight="1" x14ac:dyDescent="0.2">
      <c r="A19" s="19" t="s">
        <v>14</v>
      </c>
      <c r="B19" s="167">
        <v>901</v>
      </c>
      <c r="C19" s="90">
        <v>4</v>
      </c>
      <c r="D19" s="52">
        <v>0.29299999999999998</v>
      </c>
      <c r="E19" s="55">
        <v>0</v>
      </c>
      <c r="F19" s="55">
        <v>0</v>
      </c>
      <c r="G19" s="55">
        <v>0</v>
      </c>
      <c r="H19" s="55">
        <v>0</v>
      </c>
      <c r="I19" s="55">
        <v>0</v>
      </c>
      <c r="J19" s="77">
        <f t="shared" si="0"/>
        <v>0</v>
      </c>
      <c r="K19" s="56"/>
    </row>
    <row r="20" spans="1:11" ht="32.25" customHeight="1" x14ac:dyDescent="0.2">
      <c r="A20" s="19" t="s">
        <v>2</v>
      </c>
      <c r="B20" s="167">
        <v>81</v>
      </c>
      <c r="C20" s="90" t="s">
        <v>20</v>
      </c>
      <c r="D20" s="52">
        <v>1.6160000000000001</v>
      </c>
      <c r="E20" s="52">
        <v>4.7E-2</v>
      </c>
      <c r="F20" s="55">
        <v>0</v>
      </c>
      <c r="G20" s="54">
        <v>4.7300000000000004</v>
      </c>
      <c r="H20" s="55">
        <v>0</v>
      </c>
      <c r="I20" s="55">
        <v>0</v>
      </c>
      <c r="J20" s="77">
        <f t="shared" si="0"/>
        <v>0</v>
      </c>
      <c r="K20" s="56" t="s">
        <v>662</v>
      </c>
    </row>
    <row r="21" spans="1:11" ht="32.25" customHeight="1" x14ac:dyDescent="0.2">
      <c r="A21" s="19" t="s">
        <v>15</v>
      </c>
      <c r="B21" s="167">
        <v>80</v>
      </c>
      <c r="C21" s="90" t="s">
        <v>20</v>
      </c>
      <c r="D21" s="52">
        <v>1.456</v>
      </c>
      <c r="E21" s="52">
        <v>4.1000000000000002E-2</v>
      </c>
      <c r="F21" s="55">
        <v>0</v>
      </c>
      <c r="G21" s="54">
        <v>3.5</v>
      </c>
      <c r="H21" s="55">
        <v>0</v>
      </c>
      <c r="I21" s="55">
        <v>0</v>
      </c>
      <c r="J21" s="77">
        <f t="shared" si="0"/>
        <v>0</v>
      </c>
      <c r="K21" s="75"/>
    </row>
    <row r="22" spans="1:11" ht="32.25" customHeight="1" x14ac:dyDescent="0.2">
      <c r="A22" s="19" t="s">
        <v>634</v>
      </c>
      <c r="B22" s="168">
        <v>246</v>
      </c>
      <c r="C22" s="90">
        <v>0</v>
      </c>
      <c r="D22" s="61">
        <v>12.865</v>
      </c>
      <c r="E22" s="57">
        <v>0.58899999999999997</v>
      </c>
      <c r="F22" s="58">
        <v>0.06</v>
      </c>
      <c r="G22" s="54">
        <v>3.12</v>
      </c>
      <c r="H22" s="55">
        <v>0</v>
      </c>
      <c r="I22" s="55">
        <v>0</v>
      </c>
      <c r="J22" s="77">
        <f t="shared" si="0"/>
        <v>0</v>
      </c>
      <c r="K22" s="75"/>
    </row>
    <row r="23" spans="1:11" ht="32.25" customHeight="1" x14ac:dyDescent="0.2">
      <c r="A23" s="19" t="s">
        <v>635</v>
      </c>
      <c r="B23" s="168">
        <v>247</v>
      </c>
      <c r="C23" s="90">
        <v>0</v>
      </c>
      <c r="D23" s="61">
        <v>13.25</v>
      </c>
      <c r="E23" s="57">
        <v>0.60699999999999998</v>
      </c>
      <c r="F23" s="58">
        <v>6.0999999999999999E-2</v>
      </c>
      <c r="G23" s="54">
        <v>5.28</v>
      </c>
      <c r="H23" s="55">
        <v>0</v>
      </c>
      <c r="I23" s="55">
        <v>0</v>
      </c>
      <c r="J23" s="77">
        <f t="shared" si="0"/>
        <v>0</v>
      </c>
      <c r="K23" s="75"/>
    </row>
    <row r="24" spans="1:11" ht="32.25" customHeight="1" x14ac:dyDescent="0.2">
      <c r="A24" s="19" t="s">
        <v>17</v>
      </c>
      <c r="B24" s="167" t="s">
        <v>572</v>
      </c>
      <c r="C24" s="90">
        <v>0</v>
      </c>
      <c r="D24" s="61">
        <v>11.372999999999999</v>
      </c>
      <c r="E24" s="57">
        <v>0.45400000000000001</v>
      </c>
      <c r="F24" s="58">
        <v>4.8000000000000001E-2</v>
      </c>
      <c r="G24" s="54">
        <v>7.97</v>
      </c>
      <c r="H24" s="54">
        <v>2.5499999999999998</v>
      </c>
      <c r="I24" s="59">
        <v>0.39500000000000002</v>
      </c>
      <c r="J24" s="76">
        <f t="shared" si="0"/>
        <v>2.5499999999999998</v>
      </c>
      <c r="K24" s="56"/>
    </row>
    <row r="25" spans="1:11" ht="32.25" customHeight="1" x14ac:dyDescent="0.2">
      <c r="A25" s="19" t="s">
        <v>18</v>
      </c>
      <c r="B25" s="167">
        <v>59</v>
      </c>
      <c r="C25" s="90">
        <v>0</v>
      </c>
      <c r="D25" s="61">
        <v>9.7249999999999996</v>
      </c>
      <c r="E25" s="57">
        <v>0.28000000000000003</v>
      </c>
      <c r="F25" s="58">
        <v>3.5000000000000003E-2</v>
      </c>
      <c r="G25" s="54">
        <v>6.14</v>
      </c>
      <c r="H25" s="54">
        <v>3.44</v>
      </c>
      <c r="I25" s="59">
        <v>0.318</v>
      </c>
      <c r="J25" s="76">
        <f t="shared" si="0"/>
        <v>3.44</v>
      </c>
      <c r="K25" s="56"/>
    </row>
    <row r="26" spans="1:11" ht="32.25" customHeight="1" x14ac:dyDescent="0.2">
      <c r="A26" s="19" t="s">
        <v>19</v>
      </c>
      <c r="B26" s="167" t="s">
        <v>659</v>
      </c>
      <c r="C26" s="90">
        <v>0</v>
      </c>
      <c r="D26" s="61">
        <v>7.391</v>
      </c>
      <c r="E26" s="57">
        <v>0.121</v>
      </c>
      <c r="F26" s="58">
        <v>2.1000000000000001E-2</v>
      </c>
      <c r="G26" s="54">
        <v>60.87</v>
      </c>
      <c r="H26" s="54">
        <v>4.09</v>
      </c>
      <c r="I26" s="59">
        <v>0.216</v>
      </c>
      <c r="J26" s="76">
        <f t="shared" si="0"/>
        <v>4.09</v>
      </c>
      <c r="K26" s="56">
        <v>929</v>
      </c>
    </row>
    <row r="27" spans="1:11" ht="32.25" customHeight="1" x14ac:dyDescent="0.2">
      <c r="A27" s="19" t="s">
        <v>203</v>
      </c>
      <c r="B27" s="167">
        <v>800</v>
      </c>
      <c r="C27" s="90">
        <v>8</v>
      </c>
      <c r="D27" s="52">
        <v>1.8939999999999999</v>
      </c>
      <c r="E27" s="55">
        <v>0</v>
      </c>
      <c r="F27" s="55">
        <v>0</v>
      </c>
      <c r="G27" s="55">
        <v>0</v>
      </c>
      <c r="H27" s="55">
        <v>0</v>
      </c>
      <c r="I27" s="55">
        <v>0</v>
      </c>
      <c r="J27" s="77">
        <f t="shared" si="0"/>
        <v>0</v>
      </c>
      <c r="K27" s="56"/>
    </row>
    <row r="28" spans="1:11" ht="32.25" customHeight="1" x14ac:dyDescent="0.2">
      <c r="A28" s="19" t="s">
        <v>204</v>
      </c>
      <c r="B28" s="167">
        <v>801</v>
      </c>
      <c r="C28" s="90">
        <v>1</v>
      </c>
      <c r="D28" s="52">
        <v>2.508</v>
      </c>
      <c r="E28" s="55">
        <v>0</v>
      </c>
      <c r="F28" s="55">
        <v>0</v>
      </c>
      <c r="G28" s="55">
        <v>0</v>
      </c>
      <c r="H28" s="55">
        <v>0</v>
      </c>
      <c r="I28" s="55">
        <v>0</v>
      </c>
      <c r="J28" s="77">
        <f t="shared" si="0"/>
        <v>0</v>
      </c>
      <c r="K28" s="56"/>
    </row>
    <row r="29" spans="1:11" ht="32.25" customHeight="1" x14ac:dyDescent="0.2">
      <c r="A29" s="19" t="s">
        <v>205</v>
      </c>
      <c r="B29" s="167">
        <v>802</v>
      </c>
      <c r="C29" s="90">
        <v>1</v>
      </c>
      <c r="D29" s="52">
        <v>4.04</v>
      </c>
      <c r="E29" s="55">
        <v>0</v>
      </c>
      <c r="F29" s="55">
        <v>0</v>
      </c>
      <c r="G29" s="55">
        <v>0</v>
      </c>
      <c r="H29" s="55">
        <v>0</v>
      </c>
      <c r="I29" s="55">
        <v>0</v>
      </c>
      <c r="J29" s="77">
        <f t="shared" si="0"/>
        <v>0</v>
      </c>
      <c r="K29" s="56"/>
    </row>
    <row r="30" spans="1:11" ht="32.25" customHeight="1" x14ac:dyDescent="0.2">
      <c r="A30" s="19" t="s">
        <v>206</v>
      </c>
      <c r="B30" s="167">
        <v>803</v>
      </c>
      <c r="C30" s="90">
        <v>1</v>
      </c>
      <c r="D30" s="52">
        <v>1.2849999999999999</v>
      </c>
      <c r="E30" s="55">
        <v>0</v>
      </c>
      <c r="F30" s="55">
        <v>0</v>
      </c>
      <c r="G30" s="55">
        <v>0</v>
      </c>
      <c r="H30" s="55">
        <v>0</v>
      </c>
      <c r="I30" s="55">
        <v>0</v>
      </c>
      <c r="J30" s="77">
        <f t="shared" si="0"/>
        <v>0</v>
      </c>
      <c r="K30" s="56"/>
    </row>
    <row r="31" spans="1:11" ht="32.25" customHeight="1" x14ac:dyDescent="0.2">
      <c r="A31" s="19" t="s">
        <v>3</v>
      </c>
      <c r="B31" s="167">
        <v>804</v>
      </c>
      <c r="C31" s="90">
        <v>0</v>
      </c>
      <c r="D31" s="74">
        <v>37.704000000000001</v>
      </c>
      <c r="E31" s="60">
        <v>1.101</v>
      </c>
      <c r="F31" s="58">
        <v>0.63200000000000001</v>
      </c>
      <c r="G31" s="55">
        <v>0</v>
      </c>
      <c r="H31" s="55">
        <v>0</v>
      </c>
      <c r="I31" s="55">
        <v>0</v>
      </c>
      <c r="J31" s="77">
        <f t="shared" si="0"/>
        <v>0</v>
      </c>
      <c r="K31" s="56"/>
    </row>
    <row r="32" spans="1:11" ht="32.25" customHeight="1" x14ac:dyDescent="0.2">
      <c r="A32" s="19" t="s">
        <v>636</v>
      </c>
      <c r="B32" s="168">
        <v>986</v>
      </c>
      <c r="C32" s="90" t="s">
        <v>637</v>
      </c>
      <c r="D32" s="52">
        <v>-0.626</v>
      </c>
      <c r="E32" s="55">
        <v>0</v>
      </c>
      <c r="F32" s="55">
        <v>0</v>
      </c>
      <c r="G32" s="55">
        <v>0</v>
      </c>
      <c r="H32" s="55">
        <v>0</v>
      </c>
      <c r="I32" s="55">
        <v>0</v>
      </c>
      <c r="J32" s="77">
        <f t="shared" si="0"/>
        <v>0</v>
      </c>
      <c r="K32" s="56"/>
    </row>
    <row r="33" spans="1:11" ht="32.25" customHeight="1" x14ac:dyDescent="0.2">
      <c r="A33" s="19" t="s">
        <v>10</v>
      </c>
      <c r="B33" s="167">
        <v>970</v>
      </c>
      <c r="C33" s="90">
        <v>8</v>
      </c>
      <c r="D33" s="52">
        <v>-0.54600000000000004</v>
      </c>
      <c r="E33" s="55">
        <v>0</v>
      </c>
      <c r="F33" s="55">
        <v>0</v>
      </c>
      <c r="G33" s="55">
        <v>0</v>
      </c>
      <c r="H33" s="55">
        <v>0</v>
      </c>
      <c r="I33" s="55">
        <v>0</v>
      </c>
      <c r="J33" s="77">
        <f t="shared" si="0"/>
        <v>0</v>
      </c>
      <c r="K33" s="75"/>
    </row>
    <row r="34" spans="1:11" ht="32.25" customHeight="1" x14ac:dyDescent="0.2">
      <c r="A34" s="19" t="s">
        <v>4</v>
      </c>
      <c r="B34" s="167">
        <v>971</v>
      </c>
      <c r="C34" s="90">
        <v>0</v>
      </c>
      <c r="D34" s="52">
        <v>-0.626</v>
      </c>
      <c r="E34" s="55">
        <v>0</v>
      </c>
      <c r="F34" s="55">
        <v>0</v>
      </c>
      <c r="G34" s="55">
        <v>0</v>
      </c>
      <c r="H34" s="55">
        <v>0</v>
      </c>
      <c r="I34" s="59">
        <v>0.23200000000000001</v>
      </c>
      <c r="J34" s="77">
        <f t="shared" si="0"/>
        <v>0</v>
      </c>
      <c r="K34" s="56"/>
    </row>
    <row r="35" spans="1:11" ht="32.25" customHeight="1" x14ac:dyDescent="0.2">
      <c r="A35" s="19" t="s">
        <v>5</v>
      </c>
      <c r="B35" s="167">
        <v>973</v>
      </c>
      <c r="C35" s="90">
        <v>0</v>
      </c>
      <c r="D35" s="61">
        <v>-5.1929999999999996</v>
      </c>
      <c r="E35" s="62">
        <v>-0.46</v>
      </c>
      <c r="F35" s="58">
        <v>-3.4000000000000002E-2</v>
      </c>
      <c r="G35" s="55">
        <v>0</v>
      </c>
      <c r="H35" s="55">
        <v>0</v>
      </c>
      <c r="I35" s="59">
        <v>0.23200000000000001</v>
      </c>
      <c r="J35" s="77">
        <f t="shared" si="0"/>
        <v>0</v>
      </c>
      <c r="K35" s="56"/>
    </row>
    <row r="36" spans="1:11" ht="32.25" customHeight="1" x14ac:dyDescent="0.2">
      <c r="A36" s="19" t="s">
        <v>6</v>
      </c>
      <c r="B36" s="167">
        <v>972</v>
      </c>
      <c r="C36" s="90">
        <v>0</v>
      </c>
      <c r="D36" s="52">
        <v>-0.54600000000000004</v>
      </c>
      <c r="E36" s="55">
        <v>0</v>
      </c>
      <c r="F36" s="55">
        <v>0</v>
      </c>
      <c r="G36" s="55">
        <v>0</v>
      </c>
      <c r="H36" s="55">
        <v>0</v>
      </c>
      <c r="I36" s="59">
        <v>0.20200000000000001</v>
      </c>
      <c r="J36" s="77">
        <f t="shared" si="0"/>
        <v>0</v>
      </c>
      <c r="K36" s="56"/>
    </row>
    <row r="37" spans="1:11" ht="27.75" customHeight="1" x14ac:dyDescent="0.2">
      <c r="A37" s="19" t="s">
        <v>7</v>
      </c>
      <c r="B37" s="167">
        <v>974</v>
      </c>
      <c r="C37" s="90">
        <v>0</v>
      </c>
      <c r="D37" s="61">
        <v>-4.5720000000000001</v>
      </c>
      <c r="E37" s="57">
        <v>-0.39</v>
      </c>
      <c r="F37" s="58">
        <v>-2.9000000000000001E-2</v>
      </c>
      <c r="G37" s="55">
        <v>0</v>
      </c>
      <c r="H37" s="55">
        <v>0</v>
      </c>
      <c r="I37" s="59">
        <v>0.20200000000000001</v>
      </c>
      <c r="J37" s="77">
        <f t="shared" si="0"/>
        <v>0</v>
      </c>
      <c r="K37" s="56"/>
    </row>
    <row r="38" spans="1:11" ht="27.75" customHeight="1" x14ac:dyDescent="0.2">
      <c r="A38" s="19" t="s">
        <v>8</v>
      </c>
      <c r="B38" s="167">
        <v>975</v>
      </c>
      <c r="C38" s="90">
        <v>0</v>
      </c>
      <c r="D38" s="52">
        <v>-0.33300000000000002</v>
      </c>
      <c r="E38" s="55">
        <v>0</v>
      </c>
      <c r="F38" s="55">
        <v>0</v>
      </c>
      <c r="G38" s="54">
        <v>29.35</v>
      </c>
      <c r="H38" s="55">
        <v>0</v>
      </c>
      <c r="I38" s="59">
        <v>0.159</v>
      </c>
      <c r="J38" s="77">
        <f t="shared" si="0"/>
        <v>0</v>
      </c>
      <c r="K38" s="56"/>
    </row>
    <row r="39" spans="1:11" ht="27.75" customHeight="1" x14ac:dyDescent="0.2">
      <c r="A39" s="19" t="s">
        <v>9</v>
      </c>
      <c r="B39" s="167">
        <v>977</v>
      </c>
      <c r="C39" s="90">
        <v>0</v>
      </c>
      <c r="D39" s="61">
        <v>-2.9550000000000001</v>
      </c>
      <c r="E39" s="57">
        <v>-0.19700000000000001</v>
      </c>
      <c r="F39" s="58">
        <v>-1.4E-2</v>
      </c>
      <c r="G39" s="54">
        <v>29.35</v>
      </c>
      <c r="H39" s="55">
        <v>0</v>
      </c>
      <c r="I39" s="59">
        <v>0.159</v>
      </c>
      <c r="J39" s="77">
        <f t="shared" si="0"/>
        <v>0</v>
      </c>
      <c r="K39" s="5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G8:H8"/>
    <mergeCell ref="B8:E8"/>
    <mergeCell ref="G10:H10"/>
    <mergeCell ref="I11:K11"/>
    <mergeCell ref="G11:H11"/>
    <mergeCell ref="C9:D9"/>
    <mergeCell ref="B10:E10"/>
    <mergeCell ref="G9:H9"/>
    <mergeCell ref="I9:K9"/>
    <mergeCell ref="B1:D1"/>
    <mergeCell ref="A2:K2"/>
    <mergeCell ref="C5:D5"/>
    <mergeCell ref="C6:D6"/>
    <mergeCell ref="C7:D7"/>
    <mergeCell ref="G5:H5"/>
    <mergeCell ref="G6:H6"/>
    <mergeCell ref="G7:H7"/>
    <mergeCell ref="G4:K4"/>
    <mergeCell ref="A4:E4"/>
  </mergeCells>
  <phoneticPr fontId="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0"/>
  <sheetViews>
    <sheetView view="pageBreakPreview" topLeftCell="D208" zoomScale="70" zoomScaleNormal="85" zoomScaleSheetLayoutView="70" workbookViewId="0">
      <selection activeCell="N266" sqref="N266"/>
    </sheetView>
  </sheetViews>
  <sheetFormatPr defaultRowHeight="27.75" customHeight="1" x14ac:dyDescent="0.2"/>
  <cols>
    <col min="1" max="1" width="14.5703125" style="79" customWidth="1"/>
    <col min="2" max="2" width="14.28515625" style="79" customWidth="1"/>
    <col min="3" max="3" width="17.140625" style="79" customWidth="1"/>
    <col min="4" max="4" width="14.7109375" style="83" customWidth="1"/>
    <col min="5" max="5" width="13.7109375" style="83" customWidth="1"/>
    <col min="6" max="6" width="17.28515625" style="83" customWidth="1"/>
    <col min="7" max="7" width="50.7109375" style="83" customWidth="1"/>
    <col min="8" max="8" width="14.7109375" style="83" customWidth="1"/>
    <col min="9" max="9" width="14.7109375" style="84" customWidth="1"/>
    <col min="10" max="11" width="14.7109375" style="85" customWidth="1"/>
    <col min="12" max="15" width="14.7109375" style="79" customWidth="1"/>
    <col min="16" max="17" width="15.5703125" style="79" customWidth="1"/>
    <col min="18" max="16384" width="9.140625" style="79"/>
  </cols>
  <sheetData>
    <row r="1" spans="1:15" ht="66.75" customHeight="1" x14ac:dyDescent="0.2">
      <c r="A1" s="198" t="s">
        <v>87</v>
      </c>
      <c r="B1" s="198"/>
      <c r="C1" s="275" t="s">
        <v>788</v>
      </c>
      <c r="D1" s="275" t="s">
        <v>789</v>
      </c>
      <c r="E1" s="199"/>
      <c r="F1" s="275" t="s">
        <v>202</v>
      </c>
      <c r="G1" s="275"/>
      <c r="H1" s="275"/>
      <c r="I1" s="275"/>
      <c r="J1" s="275"/>
      <c r="K1" s="275"/>
      <c r="L1" s="275"/>
      <c r="M1" s="275"/>
      <c r="N1" s="275"/>
      <c r="O1" s="275"/>
    </row>
    <row r="2" spans="1:15" s="80" customFormat="1" ht="25.5" customHeight="1" x14ac:dyDescent="0.2">
      <c r="A2" s="255" t="str">
        <f>Overview!B4&amp;" - Effective from "&amp;TEXT(Overview!D4,"D MMMM YYYY")&amp;" - "&amp;Overview!E4&amp;" EDCM charges"</f>
        <v>Western Power Distribution (East Midlands) plc - Effective from 1 April 2017 - Final EDCM charges</v>
      </c>
      <c r="B2" s="255"/>
      <c r="C2" s="255"/>
      <c r="D2" s="255"/>
      <c r="E2" s="255"/>
      <c r="F2" s="255"/>
      <c r="G2" s="255"/>
      <c r="H2" s="255"/>
      <c r="I2" s="255"/>
      <c r="J2" s="255"/>
      <c r="K2" s="255"/>
      <c r="L2" s="255"/>
      <c r="M2" s="255"/>
      <c r="N2" s="255"/>
      <c r="O2" s="255"/>
    </row>
    <row r="3" spans="1:15" s="107" customFormat="1" ht="10.5" customHeight="1" x14ac:dyDescent="0.2">
      <c r="A3" s="104"/>
      <c r="B3" s="104"/>
      <c r="C3" s="104"/>
      <c r="D3" s="104"/>
      <c r="E3" s="104"/>
      <c r="F3" s="104"/>
      <c r="G3" s="104"/>
      <c r="H3" s="104"/>
      <c r="I3" s="104"/>
      <c r="J3" s="104"/>
      <c r="K3" s="104"/>
      <c r="L3" s="104"/>
      <c r="M3" s="104"/>
      <c r="N3" s="104"/>
      <c r="O3" s="104"/>
    </row>
    <row r="4" spans="1:15" s="107" customFormat="1" ht="25.5" customHeight="1" x14ac:dyDescent="0.2">
      <c r="A4" s="255" t="s">
        <v>539</v>
      </c>
      <c r="B4" s="255"/>
      <c r="C4" s="255"/>
      <c r="D4" s="255"/>
      <c r="E4" s="255"/>
      <c r="F4" s="255"/>
      <c r="G4" s="104"/>
      <c r="H4" s="104"/>
      <c r="I4" s="104"/>
      <c r="J4" s="104"/>
      <c r="K4" s="104"/>
      <c r="L4" s="104"/>
      <c r="M4" s="104"/>
      <c r="N4" s="104"/>
      <c r="O4" s="104"/>
    </row>
    <row r="5" spans="1:15" s="107" customFormat="1" ht="18" x14ac:dyDescent="0.2">
      <c r="A5" s="277" t="s">
        <v>80</v>
      </c>
      <c r="B5" s="278"/>
      <c r="C5" s="278"/>
      <c r="D5" s="272" t="s">
        <v>534</v>
      </c>
      <c r="E5" s="273"/>
      <c r="F5" s="274"/>
      <c r="G5" s="104"/>
      <c r="H5" s="104"/>
      <c r="I5" s="104"/>
      <c r="J5" s="104"/>
      <c r="K5" s="104"/>
      <c r="L5" s="104"/>
      <c r="M5" s="104"/>
      <c r="N5" s="104"/>
      <c r="O5" s="104"/>
    </row>
    <row r="6" spans="1:15" s="107" customFormat="1" ht="18" x14ac:dyDescent="0.2">
      <c r="A6" s="279" t="s">
        <v>566</v>
      </c>
      <c r="B6" s="279"/>
      <c r="C6" s="279"/>
      <c r="D6" s="269" t="s">
        <v>563</v>
      </c>
      <c r="E6" s="270"/>
      <c r="F6" s="271"/>
      <c r="G6" s="104"/>
      <c r="H6" s="104"/>
      <c r="I6" s="104"/>
      <c r="J6" s="104"/>
      <c r="K6" s="104"/>
      <c r="L6" s="104"/>
      <c r="M6" s="104"/>
      <c r="N6" s="104"/>
      <c r="O6" s="104"/>
    </row>
    <row r="7" spans="1:15" s="107" customFormat="1" ht="18" x14ac:dyDescent="0.2">
      <c r="A7" s="279" t="s">
        <v>81</v>
      </c>
      <c r="B7" s="279"/>
      <c r="C7" s="279"/>
      <c r="D7" s="269" t="s">
        <v>82</v>
      </c>
      <c r="E7" s="270"/>
      <c r="F7" s="271"/>
      <c r="G7" s="104"/>
      <c r="H7" s="104"/>
      <c r="I7" s="104"/>
      <c r="J7" s="104"/>
      <c r="K7" s="104"/>
      <c r="L7" s="104"/>
      <c r="M7" s="104"/>
      <c r="N7" s="104"/>
      <c r="O7" s="104"/>
    </row>
    <row r="8" spans="1:15" s="107" customFormat="1" ht="18" x14ac:dyDescent="0.2">
      <c r="A8" s="280"/>
      <c r="B8" s="280"/>
      <c r="C8" s="280"/>
      <c r="D8" s="276"/>
      <c r="E8" s="276"/>
      <c r="F8" s="276"/>
      <c r="G8" s="104"/>
      <c r="H8" s="104"/>
      <c r="I8" s="104"/>
      <c r="J8" s="104"/>
      <c r="K8" s="104"/>
      <c r="L8" s="104"/>
      <c r="M8" s="104"/>
      <c r="N8" s="104"/>
      <c r="O8" s="104"/>
    </row>
    <row r="9" spans="1:15" s="107" customFormat="1" ht="18" x14ac:dyDescent="0.2">
      <c r="A9" s="104"/>
      <c r="B9" s="104"/>
      <c r="C9" s="104"/>
      <c r="D9" s="104"/>
      <c r="E9" s="104"/>
      <c r="F9" s="104"/>
      <c r="G9" s="104"/>
      <c r="H9" s="104"/>
      <c r="I9" s="104"/>
      <c r="J9" s="104"/>
      <c r="K9" s="104"/>
      <c r="L9" s="104"/>
      <c r="M9" s="104"/>
      <c r="N9" s="104"/>
      <c r="O9" s="104"/>
    </row>
    <row r="10" spans="1:15" ht="63.75" customHeight="1" x14ac:dyDescent="0.2">
      <c r="A10" s="200" t="s">
        <v>526</v>
      </c>
      <c r="B10" s="201" t="s">
        <v>490</v>
      </c>
      <c r="C10" s="200" t="s">
        <v>491</v>
      </c>
      <c r="D10" s="200" t="s">
        <v>528</v>
      </c>
      <c r="E10" s="201" t="s">
        <v>490</v>
      </c>
      <c r="F10" s="200" t="s">
        <v>492</v>
      </c>
      <c r="G10" s="202" t="s">
        <v>201</v>
      </c>
      <c r="H10" s="203" t="s">
        <v>681</v>
      </c>
      <c r="I10" s="202" t="s">
        <v>529</v>
      </c>
      <c r="J10" s="202" t="s">
        <v>678</v>
      </c>
      <c r="K10" s="202" t="s">
        <v>780</v>
      </c>
      <c r="L10" s="202" t="s">
        <v>682</v>
      </c>
      <c r="M10" s="202" t="s">
        <v>530</v>
      </c>
      <c r="N10" s="202" t="s">
        <v>680</v>
      </c>
      <c r="O10" s="202" t="s">
        <v>781</v>
      </c>
    </row>
    <row r="11" spans="1:15" ht="12.75" x14ac:dyDescent="0.2">
      <c r="A11" s="180">
        <v>292</v>
      </c>
      <c r="B11" s="180">
        <v>292</v>
      </c>
      <c r="C11" s="81">
        <v>1170000480680</v>
      </c>
      <c r="D11" s="180">
        <v>367</v>
      </c>
      <c r="E11" s="180">
        <v>367</v>
      </c>
      <c r="F11" s="81">
        <v>1170000480699</v>
      </c>
      <c r="G11" s="82" t="s">
        <v>793</v>
      </c>
      <c r="H11" s="86">
        <v>0.27</v>
      </c>
      <c r="I11" s="87">
        <v>4.3</v>
      </c>
      <c r="J11" s="87">
        <v>1.71</v>
      </c>
      <c r="K11" s="87">
        <v>1.71</v>
      </c>
      <c r="L11" s="88">
        <v>0</v>
      </c>
      <c r="M11" s="89">
        <v>515.66999999999996</v>
      </c>
      <c r="N11" s="89">
        <v>0.05</v>
      </c>
      <c r="O11" s="89">
        <v>0.05</v>
      </c>
    </row>
    <row r="12" spans="1:15" ht="12.75" x14ac:dyDescent="0.2">
      <c r="A12" s="180">
        <v>293</v>
      </c>
      <c r="B12" s="180">
        <v>293</v>
      </c>
      <c r="C12" s="81">
        <v>1170000487142</v>
      </c>
      <c r="D12" s="180">
        <v>368</v>
      </c>
      <c r="E12" s="180">
        <v>368</v>
      </c>
      <c r="F12" s="81">
        <v>1170000487151</v>
      </c>
      <c r="G12" s="82" t="s">
        <v>794</v>
      </c>
      <c r="H12" s="86">
        <v>0</v>
      </c>
      <c r="I12" s="87">
        <v>2.02</v>
      </c>
      <c r="J12" s="87">
        <v>1.71</v>
      </c>
      <c r="K12" s="87">
        <v>1.71</v>
      </c>
      <c r="L12" s="88">
        <v>0</v>
      </c>
      <c r="M12" s="89">
        <v>403.34</v>
      </c>
      <c r="N12" s="89">
        <v>0.05</v>
      </c>
      <c r="O12" s="89">
        <v>0.05</v>
      </c>
    </row>
    <row r="13" spans="1:15" ht="12.75" x14ac:dyDescent="0.2">
      <c r="A13" s="180">
        <v>294</v>
      </c>
      <c r="B13" s="180">
        <v>294</v>
      </c>
      <c r="C13" s="81">
        <v>1170000530950</v>
      </c>
      <c r="D13" s="180">
        <v>369</v>
      </c>
      <c r="E13" s="180">
        <v>369</v>
      </c>
      <c r="F13" s="81">
        <v>1170000530969</v>
      </c>
      <c r="G13" s="82" t="s">
        <v>795</v>
      </c>
      <c r="H13" s="86">
        <v>0</v>
      </c>
      <c r="I13" s="87">
        <v>91.29</v>
      </c>
      <c r="J13" s="87">
        <v>1.19</v>
      </c>
      <c r="K13" s="87">
        <v>1.19</v>
      </c>
      <c r="L13" s="88">
        <v>0</v>
      </c>
      <c r="M13" s="89">
        <v>6573.14</v>
      </c>
      <c r="N13" s="89">
        <v>0.05</v>
      </c>
      <c r="O13" s="89">
        <v>0.05</v>
      </c>
    </row>
    <row r="14" spans="1:15" ht="12.75" x14ac:dyDescent="0.2">
      <c r="A14" s="180">
        <v>295</v>
      </c>
      <c r="B14" s="180">
        <v>295</v>
      </c>
      <c r="C14" s="81">
        <v>1170000535104</v>
      </c>
      <c r="D14" s="180">
        <v>370</v>
      </c>
      <c r="E14" s="180">
        <v>370</v>
      </c>
      <c r="F14" s="81">
        <v>1170000535113</v>
      </c>
      <c r="G14" s="82" t="s">
        <v>796</v>
      </c>
      <c r="H14" s="86">
        <v>0</v>
      </c>
      <c r="I14" s="87">
        <v>689.79</v>
      </c>
      <c r="J14" s="87">
        <v>1.67</v>
      </c>
      <c r="K14" s="87">
        <v>1.67</v>
      </c>
      <c r="L14" s="88">
        <v>0</v>
      </c>
      <c r="M14" s="89">
        <v>6897.91</v>
      </c>
      <c r="N14" s="89">
        <v>0.05</v>
      </c>
      <c r="O14" s="89">
        <v>0.05</v>
      </c>
    </row>
    <row r="15" spans="1:15" ht="12.75" x14ac:dyDescent="0.2">
      <c r="A15" s="180">
        <v>296</v>
      </c>
      <c r="B15" s="180">
        <v>296</v>
      </c>
      <c r="C15" s="81">
        <v>1170000549231</v>
      </c>
      <c r="D15" s="180">
        <v>371</v>
      </c>
      <c r="E15" s="180">
        <v>371</v>
      </c>
      <c r="F15" s="81">
        <v>1170000549240</v>
      </c>
      <c r="G15" s="82" t="s">
        <v>797</v>
      </c>
      <c r="H15" s="86">
        <v>0</v>
      </c>
      <c r="I15" s="87">
        <v>10.17</v>
      </c>
      <c r="J15" s="87">
        <v>1.71</v>
      </c>
      <c r="K15" s="87">
        <v>1.71</v>
      </c>
      <c r="L15" s="88">
        <v>0</v>
      </c>
      <c r="M15" s="89">
        <v>866.36</v>
      </c>
      <c r="N15" s="89">
        <v>0.05</v>
      </c>
      <c r="O15" s="89">
        <v>0.05</v>
      </c>
    </row>
    <row r="16" spans="1:15" ht="12.75" x14ac:dyDescent="0.2">
      <c r="A16" s="180">
        <v>297</v>
      </c>
      <c r="B16" s="180">
        <v>297</v>
      </c>
      <c r="C16" s="81">
        <v>1170000549269</v>
      </c>
      <c r="D16" s="180">
        <v>372</v>
      </c>
      <c r="E16" s="180">
        <v>372</v>
      </c>
      <c r="F16" s="81">
        <v>1170000549278</v>
      </c>
      <c r="G16" s="82" t="s">
        <v>798</v>
      </c>
      <c r="H16" s="86">
        <v>0</v>
      </c>
      <c r="I16" s="87">
        <v>870.81</v>
      </c>
      <c r="J16" s="87">
        <v>1.1000000000000001</v>
      </c>
      <c r="K16" s="87">
        <v>1.1000000000000001</v>
      </c>
      <c r="L16" s="88">
        <v>0</v>
      </c>
      <c r="M16" s="89">
        <v>7177.61</v>
      </c>
      <c r="N16" s="89">
        <v>0.05</v>
      </c>
      <c r="O16" s="89">
        <v>0.05</v>
      </c>
    </row>
    <row r="17" spans="1:15" ht="12.75" x14ac:dyDescent="0.2">
      <c r="A17" s="180">
        <v>298</v>
      </c>
      <c r="B17" s="180">
        <v>298</v>
      </c>
      <c r="C17" s="81">
        <v>1170000559851</v>
      </c>
      <c r="D17" s="180">
        <v>373</v>
      </c>
      <c r="E17" s="180">
        <v>373</v>
      </c>
      <c r="F17" s="81">
        <v>1170000559860</v>
      </c>
      <c r="G17" s="82" t="s">
        <v>799</v>
      </c>
      <c r="H17" s="86">
        <v>0</v>
      </c>
      <c r="I17" s="87">
        <v>3.06</v>
      </c>
      <c r="J17" s="87">
        <v>1.71</v>
      </c>
      <c r="K17" s="87">
        <v>1.71</v>
      </c>
      <c r="L17" s="88">
        <v>0</v>
      </c>
      <c r="M17" s="89">
        <v>274.95</v>
      </c>
      <c r="N17" s="89">
        <v>0.05</v>
      </c>
      <c r="O17" s="89">
        <v>0.05</v>
      </c>
    </row>
    <row r="18" spans="1:15" ht="12.75" x14ac:dyDescent="0.2">
      <c r="A18" s="180">
        <v>299</v>
      </c>
      <c r="B18" s="180">
        <v>299</v>
      </c>
      <c r="C18" s="81">
        <v>1170000569840</v>
      </c>
      <c r="D18" s="180">
        <v>374</v>
      </c>
      <c r="E18" s="180">
        <v>374</v>
      </c>
      <c r="F18" s="81">
        <v>1170000569850</v>
      </c>
      <c r="G18" s="82" t="s">
        <v>800</v>
      </c>
      <c r="H18" s="86">
        <v>0</v>
      </c>
      <c r="I18" s="87">
        <v>108.22</v>
      </c>
      <c r="J18" s="87">
        <v>1.71</v>
      </c>
      <c r="K18" s="87">
        <v>1.71</v>
      </c>
      <c r="L18" s="88">
        <v>0</v>
      </c>
      <c r="M18" s="89">
        <v>1082.22</v>
      </c>
      <c r="N18" s="89">
        <v>0.05</v>
      </c>
      <c r="O18" s="89">
        <v>0.05</v>
      </c>
    </row>
    <row r="19" spans="1:15" ht="12.75" x14ac:dyDescent="0.2">
      <c r="A19" s="180">
        <v>300</v>
      </c>
      <c r="B19" s="180">
        <v>300</v>
      </c>
      <c r="C19" s="81">
        <v>1170000579245</v>
      </c>
      <c r="D19" s="180">
        <v>375</v>
      </c>
      <c r="E19" s="180">
        <v>375</v>
      </c>
      <c r="F19" s="81">
        <v>1170000579254</v>
      </c>
      <c r="G19" s="82" t="s">
        <v>801</v>
      </c>
      <c r="H19" s="86">
        <v>0</v>
      </c>
      <c r="I19" s="87">
        <v>2.21</v>
      </c>
      <c r="J19" s="87">
        <v>1.71</v>
      </c>
      <c r="K19" s="87">
        <v>1.71</v>
      </c>
      <c r="L19" s="88">
        <v>0</v>
      </c>
      <c r="M19" s="89">
        <v>294.89999999999998</v>
      </c>
      <c r="N19" s="89">
        <v>0.05</v>
      </c>
      <c r="O19" s="89">
        <v>0.05</v>
      </c>
    </row>
    <row r="20" spans="1:15" ht="12.75" x14ac:dyDescent="0.2">
      <c r="A20" s="180">
        <v>301</v>
      </c>
      <c r="B20" s="180">
        <v>301</v>
      </c>
      <c r="C20" s="81">
        <v>1170000580393</v>
      </c>
      <c r="D20" s="180">
        <v>376</v>
      </c>
      <c r="E20" s="180">
        <v>376</v>
      </c>
      <c r="F20" s="81">
        <v>1170000580409</v>
      </c>
      <c r="G20" s="82" t="s">
        <v>802</v>
      </c>
      <c r="H20" s="86">
        <v>0</v>
      </c>
      <c r="I20" s="87">
        <v>9.7899999999999991</v>
      </c>
      <c r="J20" s="87">
        <v>1.34</v>
      </c>
      <c r="K20" s="87">
        <v>1.34</v>
      </c>
      <c r="L20" s="88">
        <v>0</v>
      </c>
      <c r="M20" s="89">
        <v>255.48</v>
      </c>
      <c r="N20" s="89">
        <v>0.05</v>
      </c>
      <c r="O20" s="89">
        <v>0.05</v>
      </c>
    </row>
    <row r="21" spans="1:15" ht="12.75" x14ac:dyDescent="0.2">
      <c r="A21" s="180">
        <v>302</v>
      </c>
      <c r="B21" s="180">
        <v>302</v>
      </c>
      <c r="C21" s="81">
        <v>1170000579919</v>
      </c>
      <c r="D21" s="180">
        <v>377</v>
      </c>
      <c r="E21" s="180">
        <v>377</v>
      </c>
      <c r="F21" s="81">
        <v>1170000579928</v>
      </c>
      <c r="G21" s="82" t="s">
        <v>803</v>
      </c>
      <c r="H21" s="86">
        <v>0</v>
      </c>
      <c r="I21" s="87">
        <v>10.51</v>
      </c>
      <c r="J21" s="87">
        <v>1.71</v>
      </c>
      <c r="K21" s="87">
        <v>1.71</v>
      </c>
      <c r="L21" s="88">
        <v>0</v>
      </c>
      <c r="M21" s="89">
        <v>1050.68</v>
      </c>
      <c r="N21" s="89">
        <v>0.05</v>
      </c>
      <c r="O21" s="89">
        <v>0.05</v>
      </c>
    </row>
    <row r="22" spans="1:15" ht="12.75" x14ac:dyDescent="0.2">
      <c r="A22" s="180">
        <v>303</v>
      </c>
      <c r="B22" s="180">
        <v>303</v>
      </c>
      <c r="C22" s="81">
        <v>1170000582692</v>
      </c>
      <c r="D22" s="180">
        <v>378</v>
      </c>
      <c r="E22" s="180">
        <v>378</v>
      </c>
      <c r="F22" s="81">
        <v>1170000582708</v>
      </c>
      <c r="G22" s="82" t="s">
        <v>804</v>
      </c>
      <c r="H22" s="86">
        <v>1.1890000000000001</v>
      </c>
      <c r="I22" s="87">
        <v>3.66</v>
      </c>
      <c r="J22" s="87">
        <v>1.71</v>
      </c>
      <c r="K22" s="87">
        <v>1.71</v>
      </c>
      <c r="L22" s="88">
        <v>0</v>
      </c>
      <c r="M22" s="89">
        <v>325.27999999999997</v>
      </c>
      <c r="N22" s="89">
        <v>0.05</v>
      </c>
      <c r="O22" s="89">
        <v>0.05</v>
      </c>
    </row>
    <row r="23" spans="1:15" ht="12.75" x14ac:dyDescent="0.2">
      <c r="A23" s="180">
        <v>304</v>
      </c>
      <c r="B23" s="180">
        <v>304</v>
      </c>
      <c r="C23" s="81">
        <v>1170000586492</v>
      </c>
      <c r="D23" s="180">
        <v>379</v>
      </c>
      <c r="E23" s="180">
        <v>379</v>
      </c>
      <c r="F23" s="81">
        <v>1170000586508</v>
      </c>
      <c r="G23" s="82" t="s">
        <v>805</v>
      </c>
      <c r="H23" s="86">
        <v>0</v>
      </c>
      <c r="I23" s="87">
        <v>1.97</v>
      </c>
      <c r="J23" s="87">
        <v>1.71</v>
      </c>
      <c r="K23" s="87">
        <v>1.71</v>
      </c>
      <c r="L23" s="88">
        <v>0</v>
      </c>
      <c r="M23" s="89">
        <v>328.09</v>
      </c>
      <c r="N23" s="89">
        <v>0.05</v>
      </c>
      <c r="O23" s="89">
        <v>0.05</v>
      </c>
    </row>
    <row r="24" spans="1:15" ht="12.75" x14ac:dyDescent="0.2">
      <c r="A24" s="180">
        <v>305</v>
      </c>
      <c r="B24" s="180">
        <v>305</v>
      </c>
      <c r="C24" s="81">
        <v>1170000586605</v>
      </c>
      <c r="D24" s="180">
        <v>380</v>
      </c>
      <c r="E24" s="180">
        <v>380</v>
      </c>
      <c r="F24" s="81">
        <v>1170000586614</v>
      </c>
      <c r="G24" s="82" t="s">
        <v>806</v>
      </c>
      <c r="H24" s="86">
        <v>0</v>
      </c>
      <c r="I24" s="87">
        <v>3.23</v>
      </c>
      <c r="J24" s="87">
        <v>1.71</v>
      </c>
      <c r="K24" s="87">
        <v>1.71</v>
      </c>
      <c r="L24" s="88">
        <v>0</v>
      </c>
      <c r="M24" s="89">
        <v>284.32</v>
      </c>
      <c r="N24" s="89">
        <v>0.05</v>
      </c>
      <c r="O24" s="89">
        <v>0.05</v>
      </c>
    </row>
    <row r="25" spans="1:15" ht="12.75" x14ac:dyDescent="0.2">
      <c r="A25" s="180">
        <v>306</v>
      </c>
      <c r="B25" s="180">
        <v>306</v>
      </c>
      <c r="C25" s="81">
        <v>1170000587273</v>
      </c>
      <c r="D25" s="180">
        <v>381</v>
      </c>
      <c r="E25" s="180">
        <v>381</v>
      </c>
      <c r="F25" s="81">
        <v>1170000587282</v>
      </c>
      <c r="G25" s="82" t="s">
        <v>807</v>
      </c>
      <c r="H25" s="86">
        <v>0</v>
      </c>
      <c r="I25" s="87">
        <v>2.94</v>
      </c>
      <c r="J25" s="87">
        <v>1.71</v>
      </c>
      <c r="K25" s="87">
        <v>1.71</v>
      </c>
      <c r="L25" s="88">
        <v>0</v>
      </c>
      <c r="M25" s="89">
        <v>294.17</v>
      </c>
      <c r="N25" s="89">
        <v>0.05</v>
      </c>
      <c r="O25" s="89">
        <v>0.05</v>
      </c>
    </row>
    <row r="26" spans="1:15" ht="12.75" x14ac:dyDescent="0.2">
      <c r="A26" s="180">
        <v>307</v>
      </c>
      <c r="B26" s="180">
        <v>307</v>
      </c>
      <c r="C26" s="81">
        <v>1170000594261</v>
      </c>
      <c r="D26" s="180">
        <v>382</v>
      </c>
      <c r="E26" s="180">
        <v>382</v>
      </c>
      <c r="F26" s="81">
        <v>1170000594270</v>
      </c>
      <c r="G26" s="82" t="s">
        <v>808</v>
      </c>
      <c r="H26" s="86">
        <v>0.47099999999999997</v>
      </c>
      <c r="I26" s="87">
        <v>15.19</v>
      </c>
      <c r="J26" s="87">
        <v>2.13</v>
      </c>
      <c r="K26" s="87">
        <v>2.13</v>
      </c>
      <c r="L26" s="88">
        <v>0</v>
      </c>
      <c r="M26" s="89">
        <v>759.47</v>
      </c>
      <c r="N26" s="89">
        <v>0.05</v>
      </c>
      <c r="O26" s="89">
        <v>0.05</v>
      </c>
    </row>
    <row r="27" spans="1:15" ht="12.75" x14ac:dyDescent="0.2">
      <c r="A27" s="180">
        <v>308</v>
      </c>
      <c r="B27" s="180">
        <v>308</v>
      </c>
      <c r="C27" s="81">
        <v>1170000594164</v>
      </c>
      <c r="D27" s="180">
        <v>383</v>
      </c>
      <c r="E27" s="180">
        <v>383</v>
      </c>
      <c r="F27" s="81">
        <v>1170000594173</v>
      </c>
      <c r="G27" s="82" t="s">
        <v>809</v>
      </c>
      <c r="H27" s="86">
        <v>0</v>
      </c>
      <c r="I27" s="87">
        <v>11.44</v>
      </c>
      <c r="J27" s="87">
        <v>2.11</v>
      </c>
      <c r="K27" s="87">
        <v>2.11</v>
      </c>
      <c r="L27" s="88">
        <v>0</v>
      </c>
      <c r="M27" s="89">
        <v>572.19000000000005</v>
      </c>
      <c r="N27" s="89">
        <v>0.05</v>
      </c>
      <c r="O27" s="89">
        <v>0.05</v>
      </c>
    </row>
    <row r="28" spans="1:15" ht="12.75" x14ac:dyDescent="0.2">
      <c r="A28" s="180">
        <v>309</v>
      </c>
      <c r="B28" s="180">
        <v>309</v>
      </c>
      <c r="C28" s="81">
        <v>1170000592228</v>
      </c>
      <c r="D28" s="180">
        <v>384</v>
      </c>
      <c r="E28" s="180">
        <v>384</v>
      </c>
      <c r="F28" s="81">
        <v>1170000592237</v>
      </c>
      <c r="G28" s="82" t="s">
        <v>810</v>
      </c>
      <c r="H28" s="86">
        <v>0</v>
      </c>
      <c r="I28" s="87">
        <v>8</v>
      </c>
      <c r="J28" s="87">
        <v>1.71</v>
      </c>
      <c r="K28" s="87">
        <v>1.71</v>
      </c>
      <c r="L28" s="88">
        <v>0</v>
      </c>
      <c r="M28" s="89">
        <v>480.12</v>
      </c>
      <c r="N28" s="89">
        <v>0.05</v>
      </c>
      <c r="O28" s="89">
        <v>0.05</v>
      </c>
    </row>
    <row r="29" spans="1:15" ht="12.75" x14ac:dyDescent="0.2">
      <c r="A29" s="180">
        <v>310</v>
      </c>
      <c r="B29" s="180">
        <v>310</v>
      </c>
      <c r="C29" s="81">
        <v>1170000598034</v>
      </c>
      <c r="D29" s="180">
        <v>385</v>
      </c>
      <c r="E29" s="180">
        <v>385</v>
      </c>
      <c r="F29" s="81">
        <v>1170000598043</v>
      </c>
      <c r="G29" s="82" t="s">
        <v>811</v>
      </c>
      <c r="H29" s="86">
        <v>0</v>
      </c>
      <c r="I29" s="87">
        <v>2.4900000000000002</v>
      </c>
      <c r="J29" s="87">
        <v>1.71</v>
      </c>
      <c r="K29" s="87">
        <v>1.71</v>
      </c>
      <c r="L29" s="88">
        <v>0</v>
      </c>
      <c r="M29" s="89">
        <v>498.37</v>
      </c>
      <c r="N29" s="89">
        <v>0.05</v>
      </c>
      <c r="O29" s="89">
        <v>0.05</v>
      </c>
    </row>
    <row r="30" spans="1:15" ht="12.75" x14ac:dyDescent="0.2">
      <c r="A30" s="180">
        <v>311</v>
      </c>
      <c r="B30" s="180">
        <v>311</v>
      </c>
      <c r="C30" s="81">
        <v>1170000598196</v>
      </c>
      <c r="D30" s="180">
        <v>386</v>
      </c>
      <c r="E30" s="180">
        <v>386</v>
      </c>
      <c r="F30" s="81">
        <v>1170000598201</v>
      </c>
      <c r="G30" s="82" t="s">
        <v>812</v>
      </c>
      <c r="H30" s="86">
        <v>0</v>
      </c>
      <c r="I30" s="87">
        <v>5.78</v>
      </c>
      <c r="J30" s="87">
        <v>2.0299999999999998</v>
      </c>
      <c r="K30" s="87">
        <v>2.0299999999999998</v>
      </c>
      <c r="L30" s="88">
        <v>0</v>
      </c>
      <c r="M30" s="89">
        <v>577.86</v>
      </c>
      <c r="N30" s="89">
        <v>0.05</v>
      </c>
      <c r="O30" s="89">
        <v>0.05</v>
      </c>
    </row>
    <row r="31" spans="1:15" ht="12.75" x14ac:dyDescent="0.2">
      <c r="A31" s="180">
        <v>784</v>
      </c>
      <c r="B31" s="180">
        <v>784</v>
      </c>
      <c r="C31" s="81">
        <v>1170000447716</v>
      </c>
      <c r="D31" s="180">
        <v>705</v>
      </c>
      <c r="E31" s="180">
        <v>705</v>
      </c>
      <c r="F31" s="81">
        <v>1170000447725</v>
      </c>
      <c r="G31" s="82" t="s">
        <v>813</v>
      </c>
      <c r="H31" s="86">
        <v>0</v>
      </c>
      <c r="I31" s="87">
        <v>1.04</v>
      </c>
      <c r="J31" s="87">
        <v>1.71</v>
      </c>
      <c r="K31" s="87">
        <v>1.71</v>
      </c>
      <c r="L31" s="88">
        <v>0</v>
      </c>
      <c r="M31" s="89">
        <v>296.06</v>
      </c>
      <c r="N31" s="89">
        <v>0.05</v>
      </c>
      <c r="O31" s="89">
        <v>0.05</v>
      </c>
    </row>
    <row r="32" spans="1:15" ht="12.75" x14ac:dyDescent="0.2">
      <c r="A32" s="180">
        <v>785</v>
      </c>
      <c r="B32" s="180">
        <v>785</v>
      </c>
      <c r="C32" s="81">
        <v>1170000447479</v>
      </c>
      <c r="D32" s="180">
        <v>706</v>
      </c>
      <c r="E32" s="180">
        <v>706</v>
      </c>
      <c r="F32" s="81">
        <v>1170000447488</v>
      </c>
      <c r="G32" s="82" t="s">
        <v>814</v>
      </c>
      <c r="H32" s="86">
        <v>0</v>
      </c>
      <c r="I32" s="87">
        <v>14.24</v>
      </c>
      <c r="J32" s="87">
        <v>1.71</v>
      </c>
      <c r="K32" s="87">
        <v>1.71</v>
      </c>
      <c r="L32" s="88">
        <v>0</v>
      </c>
      <c r="M32" s="89">
        <v>569.4</v>
      </c>
      <c r="N32" s="89">
        <v>0.05</v>
      </c>
      <c r="O32" s="89">
        <v>0.05</v>
      </c>
    </row>
    <row r="33" spans="1:15" ht="12.75" x14ac:dyDescent="0.2">
      <c r="A33" s="180">
        <v>786</v>
      </c>
      <c r="B33" s="180">
        <v>786</v>
      </c>
      <c r="C33" s="81">
        <v>1170000447497</v>
      </c>
      <c r="D33" s="180">
        <v>707</v>
      </c>
      <c r="E33" s="180">
        <v>707</v>
      </c>
      <c r="F33" s="81">
        <v>1170000447502</v>
      </c>
      <c r="G33" s="82" t="s">
        <v>815</v>
      </c>
      <c r="H33" s="86">
        <v>0.47099999999999997</v>
      </c>
      <c r="I33" s="87">
        <v>5.83</v>
      </c>
      <c r="J33" s="87">
        <v>2.13</v>
      </c>
      <c r="K33" s="87">
        <v>2.13</v>
      </c>
      <c r="L33" s="88">
        <v>0</v>
      </c>
      <c r="M33" s="89">
        <v>291.27999999999997</v>
      </c>
      <c r="N33" s="89">
        <v>0.05</v>
      </c>
      <c r="O33" s="89">
        <v>0.05</v>
      </c>
    </row>
    <row r="34" spans="1:15" ht="12.75" x14ac:dyDescent="0.2">
      <c r="A34" s="180">
        <v>787</v>
      </c>
      <c r="B34" s="180">
        <v>787</v>
      </c>
      <c r="C34" s="81">
        <v>1170000451420</v>
      </c>
      <c r="D34" s="180">
        <v>708</v>
      </c>
      <c r="E34" s="180">
        <v>708</v>
      </c>
      <c r="F34" s="81">
        <v>1170000451439</v>
      </c>
      <c r="G34" s="82" t="s">
        <v>816</v>
      </c>
      <c r="H34" s="86">
        <v>1.1910000000000001</v>
      </c>
      <c r="I34" s="87">
        <v>3.53</v>
      </c>
      <c r="J34" s="87">
        <v>1.71</v>
      </c>
      <c r="K34" s="87">
        <v>1.71</v>
      </c>
      <c r="L34" s="88">
        <v>0</v>
      </c>
      <c r="M34" s="89">
        <v>580.11</v>
      </c>
      <c r="N34" s="89">
        <v>0.05</v>
      </c>
      <c r="O34" s="89">
        <v>0.05</v>
      </c>
    </row>
    <row r="35" spans="1:15" ht="12.75" x14ac:dyDescent="0.2">
      <c r="A35" s="180">
        <v>788</v>
      </c>
      <c r="B35" s="180">
        <v>788</v>
      </c>
      <c r="C35" s="81">
        <v>1170000453756</v>
      </c>
      <c r="D35" s="180">
        <v>709</v>
      </c>
      <c r="E35" s="180">
        <v>709</v>
      </c>
      <c r="F35" s="81">
        <v>1170000453765</v>
      </c>
      <c r="G35" s="82" t="s">
        <v>817</v>
      </c>
      <c r="H35" s="86">
        <v>0.47599999999999998</v>
      </c>
      <c r="I35" s="87">
        <v>1.48</v>
      </c>
      <c r="J35" s="87">
        <v>2.13</v>
      </c>
      <c r="K35" s="87">
        <v>2.13</v>
      </c>
      <c r="L35" s="88">
        <v>0</v>
      </c>
      <c r="M35" s="89">
        <v>295.63</v>
      </c>
      <c r="N35" s="89">
        <v>0.05</v>
      </c>
      <c r="O35" s="89">
        <v>0.05</v>
      </c>
    </row>
    <row r="36" spans="1:15" ht="12.75" x14ac:dyDescent="0.2">
      <c r="A36" s="180">
        <v>789</v>
      </c>
      <c r="B36" s="180">
        <v>789</v>
      </c>
      <c r="C36" s="81">
        <v>1170000457617</v>
      </c>
      <c r="D36" s="180">
        <v>710</v>
      </c>
      <c r="E36" s="180">
        <v>710</v>
      </c>
      <c r="F36" s="81">
        <v>1170000457626</v>
      </c>
      <c r="G36" s="82" t="s">
        <v>818</v>
      </c>
      <c r="H36" s="86">
        <v>0</v>
      </c>
      <c r="I36" s="87">
        <v>1.64</v>
      </c>
      <c r="J36" s="87">
        <v>1.71</v>
      </c>
      <c r="K36" s="87">
        <v>1.71</v>
      </c>
      <c r="L36" s="88">
        <v>0</v>
      </c>
      <c r="M36" s="89">
        <v>295.47000000000003</v>
      </c>
      <c r="N36" s="89">
        <v>0.05</v>
      </c>
      <c r="O36" s="89">
        <v>0.05</v>
      </c>
    </row>
    <row r="37" spans="1:15" ht="12.75" x14ac:dyDescent="0.2">
      <c r="A37" s="180">
        <v>790</v>
      </c>
      <c r="B37" s="180">
        <v>790</v>
      </c>
      <c r="C37" s="81">
        <v>1170000458550</v>
      </c>
      <c r="D37" s="180">
        <v>711</v>
      </c>
      <c r="E37" s="180">
        <v>711</v>
      </c>
      <c r="F37" s="81">
        <v>1170000458569</v>
      </c>
      <c r="G37" s="82" t="s">
        <v>819</v>
      </c>
      <c r="H37" s="86">
        <v>0</v>
      </c>
      <c r="I37" s="87">
        <v>2.52</v>
      </c>
      <c r="J37" s="87">
        <v>1.71</v>
      </c>
      <c r="K37" s="87">
        <v>1.71</v>
      </c>
      <c r="L37" s="88">
        <v>0</v>
      </c>
      <c r="M37" s="89">
        <v>581.11</v>
      </c>
      <c r="N37" s="89">
        <v>0.05</v>
      </c>
      <c r="O37" s="89">
        <v>0.05</v>
      </c>
    </row>
    <row r="38" spans="1:15" ht="12.75" x14ac:dyDescent="0.2">
      <c r="A38" s="180">
        <v>791</v>
      </c>
      <c r="B38" s="180">
        <v>791</v>
      </c>
      <c r="C38" s="81">
        <v>1170000463150</v>
      </c>
      <c r="D38" s="180">
        <v>712</v>
      </c>
      <c r="E38" s="180">
        <v>712</v>
      </c>
      <c r="F38" s="81">
        <v>1170000463160</v>
      </c>
      <c r="G38" s="82" t="s">
        <v>820</v>
      </c>
      <c r="H38" s="86">
        <v>0</v>
      </c>
      <c r="I38" s="87">
        <v>92.82</v>
      </c>
      <c r="J38" s="87">
        <v>1.77</v>
      </c>
      <c r="K38" s="87">
        <v>1.77</v>
      </c>
      <c r="L38" s="88">
        <v>0</v>
      </c>
      <c r="M38" s="89">
        <v>6033.57</v>
      </c>
      <c r="N38" s="89">
        <v>0.05</v>
      </c>
      <c r="O38" s="89">
        <v>0.05</v>
      </c>
    </row>
    <row r="39" spans="1:15" ht="12.75" x14ac:dyDescent="0.2">
      <c r="A39" s="180">
        <v>792</v>
      </c>
      <c r="B39" s="180">
        <v>792</v>
      </c>
      <c r="C39" s="81">
        <v>1170000468015</v>
      </c>
      <c r="D39" s="180">
        <v>713</v>
      </c>
      <c r="E39" s="180">
        <v>713</v>
      </c>
      <c r="F39" s="81">
        <v>1170000468024</v>
      </c>
      <c r="G39" s="82" t="s">
        <v>821</v>
      </c>
      <c r="H39" s="86">
        <v>0</v>
      </c>
      <c r="I39" s="87">
        <v>38.340000000000003</v>
      </c>
      <c r="J39" s="87">
        <v>1.71</v>
      </c>
      <c r="K39" s="87">
        <v>1.71</v>
      </c>
      <c r="L39" s="88">
        <v>0</v>
      </c>
      <c r="M39" s="89">
        <v>774.52</v>
      </c>
      <c r="N39" s="89">
        <v>0.05</v>
      </c>
      <c r="O39" s="89">
        <v>0.05</v>
      </c>
    </row>
    <row r="40" spans="1:15" ht="12.75" x14ac:dyDescent="0.2">
      <c r="A40" s="180">
        <v>793</v>
      </c>
      <c r="B40" s="180">
        <v>793</v>
      </c>
      <c r="C40" s="81">
        <v>1170000467572</v>
      </c>
      <c r="D40" s="180">
        <v>714</v>
      </c>
      <c r="E40" s="180">
        <v>714</v>
      </c>
      <c r="F40" s="81">
        <v>1170000467581</v>
      </c>
      <c r="G40" s="82" t="s">
        <v>822</v>
      </c>
      <c r="H40" s="86">
        <v>0</v>
      </c>
      <c r="I40" s="87">
        <v>5.0199999999999996</v>
      </c>
      <c r="J40" s="87">
        <v>1.71</v>
      </c>
      <c r="K40" s="87">
        <v>1.71</v>
      </c>
      <c r="L40" s="88">
        <v>0</v>
      </c>
      <c r="M40" s="89">
        <v>1088</v>
      </c>
      <c r="N40" s="89">
        <v>0.05</v>
      </c>
      <c r="O40" s="89">
        <v>0.05</v>
      </c>
    </row>
    <row r="41" spans="1:15" ht="12.75" x14ac:dyDescent="0.2">
      <c r="A41" s="180">
        <v>794</v>
      </c>
      <c r="B41" s="180">
        <v>794</v>
      </c>
      <c r="C41" s="81">
        <v>1170000467554</v>
      </c>
      <c r="D41" s="180">
        <v>715</v>
      </c>
      <c r="E41" s="180">
        <v>715</v>
      </c>
      <c r="F41" s="81">
        <v>1170000467563</v>
      </c>
      <c r="G41" s="82" t="s">
        <v>823</v>
      </c>
      <c r="H41" s="86">
        <v>1.1910000000000001</v>
      </c>
      <c r="I41" s="87">
        <v>4.68</v>
      </c>
      <c r="J41" s="87">
        <v>1.71</v>
      </c>
      <c r="K41" s="87">
        <v>1.71</v>
      </c>
      <c r="L41" s="88">
        <v>0</v>
      </c>
      <c r="M41" s="89">
        <v>936.62</v>
      </c>
      <c r="N41" s="89">
        <v>0.05</v>
      </c>
      <c r="O41" s="89">
        <v>0.05</v>
      </c>
    </row>
    <row r="42" spans="1:15" ht="12.75" x14ac:dyDescent="0.2">
      <c r="A42" s="180">
        <v>795</v>
      </c>
      <c r="B42" s="180">
        <v>795</v>
      </c>
      <c r="C42" s="81">
        <v>1170000467509</v>
      </c>
      <c r="D42" s="180">
        <v>716</v>
      </c>
      <c r="E42" s="180">
        <v>716</v>
      </c>
      <c r="F42" s="81">
        <v>1170000467527</v>
      </c>
      <c r="G42" s="82" t="s">
        <v>824</v>
      </c>
      <c r="H42" s="86">
        <v>0</v>
      </c>
      <c r="I42" s="87">
        <v>7.41</v>
      </c>
      <c r="J42" s="87">
        <v>1.71</v>
      </c>
      <c r="K42" s="87">
        <v>1.71</v>
      </c>
      <c r="L42" s="88">
        <v>0</v>
      </c>
      <c r="M42" s="89">
        <v>2962.01</v>
      </c>
      <c r="N42" s="89">
        <v>0.05</v>
      </c>
      <c r="O42" s="89">
        <v>0.05</v>
      </c>
    </row>
    <row r="43" spans="1:15" ht="12.75" x14ac:dyDescent="0.2">
      <c r="A43" s="180">
        <v>796</v>
      </c>
      <c r="B43" s="180">
        <v>796</v>
      </c>
      <c r="C43" s="81">
        <v>1170000474082</v>
      </c>
      <c r="D43" s="180">
        <v>717</v>
      </c>
      <c r="E43" s="180">
        <v>717</v>
      </c>
      <c r="F43" s="81">
        <v>1170000474107</v>
      </c>
      <c r="G43" s="82" t="s">
        <v>825</v>
      </c>
      <c r="H43" s="86">
        <v>0</v>
      </c>
      <c r="I43" s="87">
        <v>22.85</v>
      </c>
      <c r="J43" s="87">
        <v>1.71</v>
      </c>
      <c r="K43" s="87">
        <v>1.71</v>
      </c>
      <c r="L43" s="88">
        <v>0</v>
      </c>
      <c r="M43" s="89">
        <v>3808.13</v>
      </c>
      <c r="N43" s="89">
        <v>0.05</v>
      </c>
      <c r="O43" s="89">
        <v>0.05</v>
      </c>
    </row>
    <row r="44" spans="1:15" ht="12.75" x14ac:dyDescent="0.2">
      <c r="A44" s="180">
        <v>797</v>
      </c>
      <c r="B44" s="180">
        <v>797</v>
      </c>
      <c r="C44" s="81">
        <v>1170000474436</v>
      </c>
      <c r="D44" s="180">
        <v>718</v>
      </c>
      <c r="E44" s="180">
        <v>718</v>
      </c>
      <c r="F44" s="81">
        <v>1170000474445</v>
      </c>
      <c r="G44" s="82" t="s">
        <v>826</v>
      </c>
      <c r="H44" s="86">
        <v>0</v>
      </c>
      <c r="I44" s="87">
        <v>0.2</v>
      </c>
      <c r="J44" s="87">
        <v>1.71</v>
      </c>
      <c r="K44" s="87">
        <v>1.71</v>
      </c>
      <c r="L44" s="88">
        <v>0</v>
      </c>
      <c r="M44" s="89">
        <v>265.07</v>
      </c>
      <c r="N44" s="89">
        <v>0.05</v>
      </c>
      <c r="O44" s="89">
        <v>0.05</v>
      </c>
    </row>
    <row r="45" spans="1:15" ht="12.75" x14ac:dyDescent="0.2">
      <c r="A45" s="180">
        <v>798</v>
      </c>
      <c r="B45" s="180">
        <v>798</v>
      </c>
      <c r="C45" s="81">
        <v>1170000474418</v>
      </c>
      <c r="D45" s="180">
        <v>719</v>
      </c>
      <c r="E45" s="180">
        <v>719</v>
      </c>
      <c r="F45" s="81">
        <v>1170000474427</v>
      </c>
      <c r="G45" s="82" t="s">
        <v>827</v>
      </c>
      <c r="H45" s="86">
        <v>0</v>
      </c>
      <c r="I45" s="87">
        <v>3.92</v>
      </c>
      <c r="J45" s="87">
        <v>1.67</v>
      </c>
      <c r="K45" s="87">
        <v>1.67</v>
      </c>
      <c r="L45" s="88">
        <v>0</v>
      </c>
      <c r="M45" s="89">
        <v>261.35000000000002</v>
      </c>
      <c r="N45" s="89">
        <v>0.05</v>
      </c>
      <c r="O45" s="89">
        <v>0.05</v>
      </c>
    </row>
    <row r="46" spans="1:15" ht="12.75" x14ac:dyDescent="0.2">
      <c r="A46" s="180">
        <v>799</v>
      </c>
      <c r="B46" s="180">
        <v>799</v>
      </c>
      <c r="C46" s="81">
        <v>1170000474393</v>
      </c>
      <c r="D46" s="180">
        <v>720</v>
      </c>
      <c r="E46" s="180">
        <v>720</v>
      </c>
      <c r="F46" s="81">
        <v>1170000474409</v>
      </c>
      <c r="G46" s="82" t="s">
        <v>828</v>
      </c>
      <c r="H46" s="86">
        <v>0</v>
      </c>
      <c r="I46" s="87">
        <v>1.76</v>
      </c>
      <c r="J46" s="87">
        <v>1.67</v>
      </c>
      <c r="K46" s="87">
        <v>1.67</v>
      </c>
      <c r="L46" s="88">
        <v>0</v>
      </c>
      <c r="M46" s="89">
        <v>263.51</v>
      </c>
      <c r="N46" s="89">
        <v>0.05</v>
      </c>
      <c r="O46" s="89">
        <v>0.05</v>
      </c>
    </row>
    <row r="47" spans="1:15" ht="25.5" x14ac:dyDescent="0.2">
      <c r="A47" s="180">
        <v>824</v>
      </c>
      <c r="B47" s="180">
        <v>824</v>
      </c>
      <c r="C47" s="81" t="s">
        <v>829</v>
      </c>
      <c r="D47" s="180">
        <v>600</v>
      </c>
      <c r="E47" s="180">
        <v>600</v>
      </c>
      <c r="F47" s="81" t="s">
        <v>830</v>
      </c>
      <c r="G47" s="82" t="s">
        <v>831</v>
      </c>
      <c r="H47" s="86">
        <v>0</v>
      </c>
      <c r="I47" s="87">
        <v>4424.58</v>
      </c>
      <c r="J47" s="87">
        <v>3.72</v>
      </c>
      <c r="K47" s="87">
        <v>3.72</v>
      </c>
      <c r="L47" s="88">
        <v>0</v>
      </c>
      <c r="M47" s="89">
        <v>0</v>
      </c>
      <c r="N47" s="89">
        <v>0</v>
      </c>
      <c r="O47" s="89">
        <v>0</v>
      </c>
    </row>
    <row r="48" spans="1:15" ht="25.5" x14ac:dyDescent="0.2">
      <c r="A48" s="180">
        <v>825</v>
      </c>
      <c r="B48" s="180">
        <v>825</v>
      </c>
      <c r="C48" s="81" t="s">
        <v>832</v>
      </c>
      <c r="D48" s="180">
        <v>601</v>
      </c>
      <c r="E48" s="180">
        <v>601</v>
      </c>
      <c r="F48" s="81">
        <v>1100050641453</v>
      </c>
      <c r="G48" s="82" t="s">
        <v>833</v>
      </c>
      <c r="H48" s="86">
        <v>0</v>
      </c>
      <c r="I48" s="87">
        <v>3943.64</v>
      </c>
      <c r="J48" s="87">
        <v>3.99</v>
      </c>
      <c r="K48" s="87">
        <v>3.99</v>
      </c>
      <c r="L48" s="88">
        <v>0</v>
      </c>
      <c r="M48" s="89">
        <v>0</v>
      </c>
      <c r="N48" s="89">
        <v>0</v>
      </c>
      <c r="O48" s="89">
        <v>0</v>
      </c>
    </row>
    <row r="49" spans="1:15" ht="12.75" x14ac:dyDescent="0.2">
      <c r="A49" s="180">
        <v>826</v>
      </c>
      <c r="B49" s="180">
        <v>826</v>
      </c>
      <c r="C49" s="81">
        <v>1100050106527</v>
      </c>
      <c r="D49" s="180">
        <v>602</v>
      </c>
      <c r="E49" s="180">
        <v>602</v>
      </c>
      <c r="F49" s="81">
        <v>1100050106971</v>
      </c>
      <c r="G49" s="82" t="s">
        <v>834</v>
      </c>
      <c r="H49" s="86">
        <v>0</v>
      </c>
      <c r="I49" s="87">
        <v>0</v>
      </c>
      <c r="J49" s="87">
        <v>1.34</v>
      </c>
      <c r="K49" s="87">
        <v>1.34</v>
      </c>
      <c r="L49" s="88">
        <v>0</v>
      </c>
      <c r="M49" s="89">
        <v>0</v>
      </c>
      <c r="N49" s="89">
        <v>0</v>
      </c>
      <c r="O49" s="89">
        <v>0</v>
      </c>
    </row>
    <row r="50" spans="1:15" ht="25.5" x14ac:dyDescent="0.2">
      <c r="A50" s="180">
        <v>827</v>
      </c>
      <c r="B50" s="180">
        <v>827</v>
      </c>
      <c r="C50" s="81" t="s">
        <v>835</v>
      </c>
      <c r="D50" s="180">
        <v>603</v>
      </c>
      <c r="E50" s="180">
        <v>603</v>
      </c>
      <c r="F50" s="81" t="s">
        <v>836</v>
      </c>
      <c r="G50" s="82" t="s">
        <v>837</v>
      </c>
      <c r="H50" s="86">
        <v>0</v>
      </c>
      <c r="I50" s="87">
        <v>5765.71</v>
      </c>
      <c r="J50" s="87">
        <v>4.57</v>
      </c>
      <c r="K50" s="87">
        <v>4.57</v>
      </c>
      <c r="L50" s="88">
        <v>0</v>
      </c>
      <c r="M50" s="89">
        <v>0</v>
      </c>
      <c r="N50" s="89">
        <v>0</v>
      </c>
      <c r="O50" s="89">
        <v>0</v>
      </c>
    </row>
    <row r="51" spans="1:15" ht="12.75" x14ac:dyDescent="0.2">
      <c r="A51" s="180">
        <v>828</v>
      </c>
      <c r="B51" s="180">
        <v>828</v>
      </c>
      <c r="C51" s="81">
        <v>1100050106554</v>
      </c>
      <c r="D51" s="180">
        <v>604</v>
      </c>
      <c r="E51" s="180">
        <v>604</v>
      </c>
      <c r="F51" s="81">
        <v>1130000029600</v>
      </c>
      <c r="G51" s="82" t="s">
        <v>838</v>
      </c>
      <c r="H51" s="86">
        <v>0</v>
      </c>
      <c r="I51" s="87">
        <v>4237.8900000000003</v>
      </c>
      <c r="J51" s="87">
        <v>2.77</v>
      </c>
      <c r="K51" s="87">
        <v>2.77</v>
      </c>
      <c r="L51" s="88">
        <v>0</v>
      </c>
      <c r="M51" s="89">
        <v>0</v>
      </c>
      <c r="N51" s="89">
        <v>0</v>
      </c>
      <c r="O51" s="89">
        <v>0</v>
      </c>
    </row>
    <row r="52" spans="1:15" ht="12.75" x14ac:dyDescent="0.2">
      <c r="A52" s="180">
        <v>829</v>
      </c>
      <c r="B52" s="180">
        <v>829</v>
      </c>
      <c r="C52" s="81">
        <v>1100050106572</v>
      </c>
      <c r="D52" s="180">
        <v>605</v>
      </c>
      <c r="E52" s="180">
        <v>605</v>
      </c>
      <c r="F52" s="81">
        <v>1130000029619</v>
      </c>
      <c r="G52" s="82" t="s">
        <v>839</v>
      </c>
      <c r="H52" s="86">
        <v>0</v>
      </c>
      <c r="I52" s="87">
        <v>6995.67</v>
      </c>
      <c r="J52" s="87">
        <v>2.8</v>
      </c>
      <c r="K52" s="87">
        <v>2.8</v>
      </c>
      <c r="L52" s="88">
        <v>0</v>
      </c>
      <c r="M52" s="89">
        <v>0</v>
      </c>
      <c r="N52" s="89">
        <v>0</v>
      </c>
      <c r="O52" s="89">
        <v>0</v>
      </c>
    </row>
    <row r="53" spans="1:15" ht="12.75" x14ac:dyDescent="0.2">
      <c r="A53" s="180">
        <v>830</v>
      </c>
      <c r="B53" s="180">
        <v>830</v>
      </c>
      <c r="C53" s="81">
        <v>1100050106545</v>
      </c>
      <c r="D53" s="180">
        <v>606</v>
      </c>
      <c r="E53" s="180">
        <v>606</v>
      </c>
      <c r="F53" s="81">
        <v>1130000029628</v>
      </c>
      <c r="G53" s="82" t="s">
        <v>840</v>
      </c>
      <c r="H53" s="86">
        <v>0</v>
      </c>
      <c r="I53" s="87">
        <v>4194.13</v>
      </c>
      <c r="J53" s="87">
        <v>2.4500000000000002</v>
      </c>
      <c r="K53" s="87">
        <v>2.4500000000000002</v>
      </c>
      <c r="L53" s="88">
        <v>0</v>
      </c>
      <c r="M53" s="89">
        <v>0</v>
      </c>
      <c r="N53" s="89">
        <v>0</v>
      </c>
      <c r="O53" s="89">
        <v>0</v>
      </c>
    </row>
    <row r="54" spans="1:15" ht="12.75" x14ac:dyDescent="0.2">
      <c r="A54" s="180">
        <v>831</v>
      </c>
      <c r="B54" s="180">
        <v>831</v>
      </c>
      <c r="C54" s="81">
        <v>1100039602086</v>
      </c>
      <c r="D54" s="180"/>
      <c r="E54" s="180"/>
      <c r="F54" s="81"/>
      <c r="G54" s="82" t="s">
        <v>841</v>
      </c>
      <c r="H54" s="86">
        <v>0</v>
      </c>
      <c r="I54" s="87">
        <v>113.09</v>
      </c>
      <c r="J54" s="87">
        <v>7.75</v>
      </c>
      <c r="K54" s="87">
        <v>7.75</v>
      </c>
      <c r="L54" s="88">
        <v>0</v>
      </c>
      <c r="M54" s="89">
        <v>0</v>
      </c>
      <c r="N54" s="89">
        <v>0</v>
      </c>
      <c r="O54" s="89">
        <v>0</v>
      </c>
    </row>
    <row r="55" spans="1:15" ht="12.75" x14ac:dyDescent="0.2">
      <c r="A55" s="180">
        <v>832</v>
      </c>
      <c r="B55" s="180">
        <v>832</v>
      </c>
      <c r="C55" s="81">
        <v>1100039600655</v>
      </c>
      <c r="D55" s="180"/>
      <c r="E55" s="180"/>
      <c r="F55" s="81"/>
      <c r="G55" s="82" t="s">
        <v>842</v>
      </c>
      <c r="H55" s="86">
        <v>0</v>
      </c>
      <c r="I55" s="87">
        <v>3034.36</v>
      </c>
      <c r="J55" s="87">
        <v>2.17</v>
      </c>
      <c r="K55" s="87">
        <v>2.17</v>
      </c>
      <c r="L55" s="88">
        <v>0</v>
      </c>
      <c r="M55" s="89">
        <v>0</v>
      </c>
      <c r="N55" s="89">
        <v>0</v>
      </c>
      <c r="O55" s="89">
        <v>0</v>
      </c>
    </row>
    <row r="56" spans="1:15" ht="12.75" x14ac:dyDescent="0.2">
      <c r="A56" s="180">
        <v>833</v>
      </c>
      <c r="B56" s="180">
        <v>833</v>
      </c>
      <c r="C56" s="81">
        <v>1100039602156</v>
      </c>
      <c r="D56" s="180"/>
      <c r="E56" s="180"/>
      <c r="F56" s="81"/>
      <c r="G56" s="82" t="s">
        <v>843</v>
      </c>
      <c r="H56" s="86">
        <v>0.72</v>
      </c>
      <c r="I56" s="87">
        <v>113.09</v>
      </c>
      <c r="J56" s="87">
        <v>3.74</v>
      </c>
      <c r="K56" s="87">
        <v>3.74</v>
      </c>
      <c r="L56" s="88">
        <v>0</v>
      </c>
      <c r="M56" s="89">
        <v>0</v>
      </c>
      <c r="N56" s="89">
        <v>0</v>
      </c>
      <c r="O56" s="89">
        <v>0</v>
      </c>
    </row>
    <row r="57" spans="1:15" ht="12.75" x14ac:dyDescent="0.2">
      <c r="A57" s="180">
        <v>834</v>
      </c>
      <c r="B57" s="180">
        <v>834</v>
      </c>
      <c r="C57" s="81">
        <v>1100039603131</v>
      </c>
      <c r="D57" s="180"/>
      <c r="E57" s="180"/>
      <c r="F57" s="81"/>
      <c r="G57" s="82" t="s">
        <v>844</v>
      </c>
      <c r="H57" s="86">
        <v>0</v>
      </c>
      <c r="I57" s="87">
        <v>113.09</v>
      </c>
      <c r="J57" s="87">
        <v>4.22</v>
      </c>
      <c r="K57" s="87">
        <v>4.22</v>
      </c>
      <c r="L57" s="88">
        <v>0</v>
      </c>
      <c r="M57" s="89">
        <v>0</v>
      </c>
      <c r="N57" s="89">
        <v>0</v>
      </c>
      <c r="O57" s="89">
        <v>0</v>
      </c>
    </row>
    <row r="58" spans="1:15" ht="25.5" x14ac:dyDescent="0.2">
      <c r="A58" s="180">
        <v>835</v>
      </c>
      <c r="B58" s="180">
        <v>835</v>
      </c>
      <c r="C58" s="81" t="s">
        <v>845</v>
      </c>
      <c r="D58" s="180"/>
      <c r="E58" s="180"/>
      <c r="F58" s="81"/>
      <c r="G58" s="82" t="s">
        <v>846</v>
      </c>
      <c r="H58" s="86">
        <v>1.2210000000000001</v>
      </c>
      <c r="I58" s="87">
        <v>788</v>
      </c>
      <c r="J58" s="87">
        <v>2.2000000000000002</v>
      </c>
      <c r="K58" s="87">
        <v>2.2000000000000002</v>
      </c>
      <c r="L58" s="88">
        <v>0</v>
      </c>
      <c r="M58" s="89">
        <v>0</v>
      </c>
      <c r="N58" s="89">
        <v>0</v>
      </c>
      <c r="O58" s="89">
        <v>0</v>
      </c>
    </row>
    <row r="59" spans="1:15" ht="12.75" x14ac:dyDescent="0.2">
      <c r="A59" s="180">
        <v>836</v>
      </c>
      <c r="B59" s="180">
        <v>836</v>
      </c>
      <c r="C59" s="81">
        <v>1100039600015</v>
      </c>
      <c r="D59" s="180"/>
      <c r="E59" s="180"/>
      <c r="F59" s="81"/>
      <c r="G59" s="82" t="s">
        <v>847</v>
      </c>
      <c r="H59" s="86">
        <v>0</v>
      </c>
      <c r="I59" s="87">
        <v>746.79</v>
      </c>
      <c r="J59" s="87">
        <v>2.06</v>
      </c>
      <c r="K59" s="87">
        <v>2.06</v>
      </c>
      <c r="L59" s="88">
        <v>0</v>
      </c>
      <c r="M59" s="89">
        <v>0</v>
      </c>
      <c r="N59" s="89">
        <v>0</v>
      </c>
      <c r="O59" s="89">
        <v>0</v>
      </c>
    </row>
    <row r="60" spans="1:15" ht="12.75" x14ac:dyDescent="0.2">
      <c r="A60" s="180">
        <v>837</v>
      </c>
      <c r="B60" s="180">
        <v>837</v>
      </c>
      <c r="C60" s="81">
        <v>1100039669504</v>
      </c>
      <c r="D60" s="180">
        <v>607</v>
      </c>
      <c r="E60" s="180">
        <v>607</v>
      </c>
      <c r="F60" s="81">
        <v>1100050223110</v>
      </c>
      <c r="G60" s="82" t="s">
        <v>848</v>
      </c>
      <c r="H60" s="86">
        <v>1.226</v>
      </c>
      <c r="I60" s="87">
        <v>583.42999999999995</v>
      </c>
      <c r="J60" s="87">
        <v>1.71</v>
      </c>
      <c r="K60" s="87">
        <v>1.71</v>
      </c>
      <c r="L60" s="88">
        <v>0</v>
      </c>
      <c r="M60" s="89">
        <v>0</v>
      </c>
      <c r="N60" s="89">
        <v>0</v>
      </c>
      <c r="O60" s="89">
        <v>0</v>
      </c>
    </row>
    <row r="61" spans="1:15" ht="12.75" x14ac:dyDescent="0.2">
      <c r="A61" s="180">
        <v>838</v>
      </c>
      <c r="B61" s="180">
        <v>838</v>
      </c>
      <c r="C61" s="81">
        <v>1144444444443</v>
      </c>
      <c r="D61" s="180" t="s">
        <v>849</v>
      </c>
      <c r="E61" s="180">
        <v>7043</v>
      </c>
      <c r="F61" s="81">
        <v>7043</v>
      </c>
      <c r="G61" s="82" t="s">
        <v>850</v>
      </c>
      <c r="H61" s="86">
        <v>0</v>
      </c>
      <c r="I61" s="87">
        <v>0</v>
      </c>
      <c r="J61" s="87">
        <v>1.84</v>
      </c>
      <c r="K61" s="87">
        <v>1.84</v>
      </c>
      <c r="L61" s="88">
        <v>0</v>
      </c>
      <c r="M61" s="89">
        <v>0</v>
      </c>
      <c r="N61" s="89">
        <v>0</v>
      </c>
      <c r="O61" s="89">
        <v>0</v>
      </c>
    </row>
    <row r="62" spans="1:15" ht="12.75" x14ac:dyDescent="0.2">
      <c r="A62" s="180">
        <v>839</v>
      </c>
      <c r="B62" s="180">
        <v>839</v>
      </c>
      <c r="C62" s="81">
        <v>1100039667570</v>
      </c>
      <c r="D62" s="180"/>
      <c r="E62" s="180"/>
      <c r="F62" s="81"/>
      <c r="G62" s="82" t="s">
        <v>851</v>
      </c>
      <c r="H62" s="86">
        <v>0.497</v>
      </c>
      <c r="I62" s="87">
        <v>1461.74</v>
      </c>
      <c r="J62" s="87">
        <v>2.0699999999999998</v>
      </c>
      <c r="K62" s="87">
        <v>2.0699999999999998</v>
      </c>
      <c r="L62" s="88">
        <v>0</v>
      </c>
      <c r="M62" s="89">
        <v>0</v>
      </c>
      <c r="N62" s="89">
        <v>0</v>
      </c>
      <c r="O62" s="89">
        <v>0</v>
      </c>
    </row>
    <row r="63" spans="1:15" ht="25.5" x14ac:dyDescent="0.2">
      <c r="A63" s="180">
        <v>840</v>
      </c>
      <c r="B63" s="180">
        <v>840</v>
      </c>
      <c r="C63" s="81" t="s">
        <v>852</v>
      </c>
      <c r="D63" s="180"/>
      <c r="E63" s="180"/>
      <c r="F63" s="81"/>
      <c r="G63" s="82" t="s">
        <v>853</v>
      </c>
      <c r="H63" s="86">
        <v>1.2030000000000001</v>
      </c>
      <c r="I63" s="87">
        <v>497.86</v>
      </c>
      <c r="J63" s="87">
        <v>3.12</v>
      </c>
      <c r="K63" s="87">
        <v>3.12</v>
      </c>
      <c r="L63" s="88">
        <v>0</v>
      </c>
      <c r="M63" s="89">
        <v>0</v>
      </c>
      <c r="N63" s="89">
        <v>0</v>
      </c>
      <c r="O63" s="89">
        <v>0</v>
      </c>
    </row>
    <row r="64" spans="1:15" ht="12.75" x14ac:dyDescent="0.2">
      <c r="A64" s="180">
        <v>841</v>
      </c>
      <c r="B64" s="180">
        <v>841</v>
      </c>
      <c r="C64" s="81">
        <v>1100039603559</v>
      </c>
      <c r="D64" s="180"/>
      <c r="E64" s="180"/>
      <c r="F64" s="81"/>
      <c r="G64" s="82" t="s">
        <v>854</v>
      </c>
      <c r="H64" s="86">
        <v>1.2010000000000001</v>
      </c>
      <c r="I64" s="87">
        <v>8845.4</v>
      </c>
      <c r="J64" s="87">
        <v>1.64</v>
      </c>
      <c r="K64" s="87">
        <v>1.64</v>
      </c>
      <c r="L64" s="88">
        <v>0</v>
      </c>
      <c r="M64" s="89">
        <v>0</v>
      </c>
      <c r="N64" s="89">
        <v>0</v>
      </c>
      <c r="O64" s="89">
        <v>0</v>
      </c>
    </row>
    <row r="65" spans="1:15" ht="12.75" x14ac:dyDescent="0.2">
      <c r="A65" s="180">
        <v>842</v>
      </c>
      <c r="B65" s="180">
        <v>842</v>
      </c>
      <c r="C65" s="81">
        <v>1100039600051</v>
      </c>
      <c r="D65" s="180">
        <v>610</v>
      </c>
      <c r="E65" s="180">
        <v>610</v>
      </c>
      <c r="F65" s="81">
        <v>1100050222428</v>
      </c>
      <c r="G65" s="82" t="s">
        <v>855</v>
      </c>
      <c r="H65" s="86">
        <v>0</v>
      </c>
      <c r="I65" s="87">
        <v>102.4</v>
      </c>
      <c r="J65" s="87">
        <v>1.8</v>
      </c>
      <c r="K65" s="87">
        <v>1.8</v>
      </c>
      <c r="L65" s="88">
        <v>0</v>
      </c>
      <c r="M65" s="89">
        <v>0</v>
      </c>
      <c r="N65" s="89">
        <v>0</v>
      </c>
      <c r="O65" s="89">
        <v>0</v>
      </c>
    </row>
    <row r="66" spans="1:15" ht="25.5" x14ac:dyDescent="0.2">
      <c r="A66" s="180">
        <v>843</v>
      </c>
      <c r="B66" s="180">
        <v>843</v>
      </c>
      <c r="C66" s="81" t="s">
        <v>856</v>
      </c>
      <c r="D66" s="180"/>
      <c r="E66" s="180"/>
      <c r="F66" s="81"/>
      <c r="G66" s="82" t="s">
        <v>857</v>
      </c>
      <c r="H66" s="86">
        <v>1.194</v>
      </c>
      <c r="I66" s="87">
        <v>11455.13</v>
      </c>
      <c r="J66" s="87">
        <v>0.7</v>
      </c>
      <c r="K66" s="87">
        <v>0.7</v>
      </c>
      <c r="L66" s="88">
        <v>0</v>
      </c>
      <c r="M66" s="89">
        <v>0</v>
      </c>
      <c r="N66" s="89">
        <v>0</v>
      </c>
      <c r="O66" s="89">
        <v>0</v>
      </c>
    </row>
    <row r="67" spans="1:15" ht="12.75" x14ac:dyDescent="0.2">
      <c r="A67" s="180">
        <v>844</v>
      </c>
      <c r="B67" s="180">
        <v>844</v>
      </c>
      <c r="C67" s="81">
        <v>1100039671841</v>
      </c>
      <c r="D67" s="180">
        <v>609</v>
      </c>
      <c r="E67" s="180">
        <v>609</v>
      </c>
      <c r="F67" s="81">
        <v>1100050222552</v>
      </c>
      <c r="G67" s="82" t="s">
        <v>858</v>
      </c>
      <c r="H67" s="86">
        <v>0</v>
      </c>
      <c r="I67" s="87">
        <v>778.58</v>
      </c>
      <c r="J67" s="87">
        <v>1.08</v>
      </c>
      <c r="K67" s="87">
        <v>1.08</v>
      </c>
      <c r="L67" s="88">
        <v>0</v>
      </c>
      <c r="M67" s="89">
        <v>0</v>
      </c>
      <c r="N67" s="89">
        <v>0</v>
      </c>
      <c r="O67" s="89">
        <v>0</v>
      </c>
    </row>
    <row r="68" spans="1:15" ht="12.75" x14ac:dyDescent="0.2">
      <c r="A68" s="180">
        <v>845</v>
      </c>
      <c r="B68" s="180">
        <v>845</v>
      </c>
      <c r="C68" s="81">
        <v>1160001236210</v>
      </c>
      <c r="D68" s="180">
        <v>635</v>
      </c>
      <c r="E68" s="180">
        <v>635</v>
      </c>
      <c r="F68" s="81">
        <v>1160001236229</v>
      </c>
      <c r="G68" s="82" t="s">
        <v>859</v>
      </c>
      <c r="H68" s="86">
        <v>0</v>
      </c>
      <c r="I68" s="87">
        <v>19.55</v>
      </c>
      <c r="J68" s="87">
        <v>1.33</v>
      </c>
      <c r="K68" s="87">
        <v>1.33</v>
      </c>
      <c r="L68" s="88">
        <v>0</v>
      </c>
      <c r="M68" s="89">
        <v>1094.54</v>
      </c>
      <c r="N68" s="89">
        <v>0.05</v>
      </c>
      <c r="O68" s="89">
        <v>0.05</v>
      </c>
    </row>
    <row r="69" spans="1:15" ht="12.75" x14ac:dyDescent="0.2">
      <c r="A69" s="180">
        <v>846</v>
      </c>
      <c r="B69" s="180">
        <v>846</v>
      </c>
      <c r="C69" s="81">
        <v>1100039600042</v>
      </c>
      <c r="D69" s="180">
        <v>700</v>
      </c>
      <c r="E69" s="180">
        <v>700</v>
      </c>
      <c r="F69" s="81">
        <v>1170000330966</v>
      </c>
      <c r="G69" s="82" t="s">
        <v>860</v>
      </c>
      <c r="H69" s="86">
        <v>0</v>
      </c>
      <c r="I69" s="87">
        <v>3448.01</v>
      </c>
      <c r="J69" s="87">
        <v>2.74</v>
      </c>
      <c r="K69" s="87">
        <v>2.74</v>
      </c>
      <c r="L69" s="88">
        <v>0</v>
      </c>
      <c r="M69" s="89">
        <v>127.27</v>
      </c>
      <c r="N69" s="89">
        <v>0.05</v>
      </c>
      <c r="O69" s="89">
        <v>0.05</v>
      </c>
    </row>
    <row r="70" spans="1:15" ht="25.5" x14ac:dyDescent="0.2">
      <c r="A70" s="180">
        <v>847</v>
      </c>
      <c r="B70" s="180">
        <v>847</v>
      </c>
      <c r="C70" s="81" t="s">
        <v>861</v>
      </c>
      <c r="D70" s="180"/>
      <c r="E70" s="180"/>
      <c r="F70" s="81"/>
      <c r="G70" s="82" t="s">
        <v>862</v>
      </c>
      <c r="H70" s="86">
        <v>0</v>
      </c>
      <c r="I70" s="87">
        <v>1580.95</v>
      </c>
      <c r="J70" s="87">
        <v>4.33</v>
      </c>
      <c r="K70" s="87">
        <v>4.33</v>
      </c>
      <c r="L70" s="88">
        <v>0</v>
      </c>
      <c r="M70" s="89">
        <v>0</v>
      </c>
      <c r="N70" s="89">
        <v>0</v>
      </c>
      <c r="O70" s="89">
        <v>0</v>
      </c>
    </row>
    <row r="71" spans="1:15" ht="12.75" x14ac:dyDescent="0.2">
      <c r="A71" s="180">
        <v>848</v>
      </c>
      <c r="B71" s="180">
        <v>848</v>
      </c>
      <c r="C71" s="81">
        <v>1100039667446</v>
      </c>
      <c r="D71" s="180">
        <v>632</v>
      </c>
      <c r="E71" s="180">
        <v>632</v>
      </c>
      <c r="F71" s="81">
        <v>1100050222604</v>
      </c>
      <c r="G71" s="82" t="s">
        <v>863</v>
      </c>
      <c r="H71" s="86">
        <v>0</v>
      </c>
      <c r="I71" s="87">
        <v>106.54</v>
      </c>
      <c r="J71" s="87">
        <v>1.53</v>
      </c>
      <c r="K71" s="87">
        <v>1.53</v>
      </c>
      <c r="L71" s="88">
        <v>0</v>
      </c>
      <c r="M71" s="89">
        <v>0</v>
      </c>
      <c r="N71" s="89">
        <v>0</v>
      </c>
      <c r="O71" s="89">
        <v>0</v>
      </c>
    </row>
    <row r="72" spans="1:15" ht="12.75" x14ac:dyDescent="0.2">
      <c r="A72" s="180">
        <v>849</v>
      </c>
      <c r="B72" s="180">
        <v>849</v>
      </c>
      <c r="C72" s="81">
        <v>1170000014575</v>
      </c>
      <c r="D72" s="180">
        <v>611</v>
      </c>
      <c r="E72" s="180">
        <v>611</v>
      </c>
      <c r="F72" s="81">
        <v>1170000014584</v>
      </c>
      <c r="G72" s="82" t="s">
        <v>864</v>
      </c>
      <c r="H72" s="86">
        <v>0</v>
      </c>
      <c r="I72" s="87">
        <v>8.61</v>
      </c>
      <c r="J72" s="87">
        <v>1.83</v>
      </c>
      <c r="K72" s="87">
        <v>1.83</v>
      </c>
      <c r="L72" s="88">
        <v>-0.40100000000000002</v>
      </c>
      <c r="M72" s="89">
        <v>206.61</v>
      </c>
      <c r="N72" s="89">
        <v>0.05</v>
      </c>
      <c r="O72" s="89">
        <v>0.05</v>
      </c>
    </row>
    <row r="73" spans="1:15" ht="12.75" x14ac:dyDescent="0.2">
      <c r="A73" s="180">
        <v>852</v>
      </c>
      <c r="B73" s="180">
        <v>852</v>
      </c>
      <c r="C73" s="81">
        <v>1100050780529</v>
      </c>
      <c r="D73" s="180">
        <v>640</v>
      </c>
      <c r="E73" s="180">
        <v>640</v>
      </c>
      <c r="F73" s="81">
        <v>1160001479030</v>
      </c>
      <c r="G73" s="82" t="s">
        <v>865</v>
      </c>
      <c r="H73" s="86">
        <v>0</v>
      </c>
      <c r="I73" s="87">
        <v>2772.27</v>
      </c>
      <c r="J73" s="87">
        <v>1.1299999999999999</v>
      </c>
      <c r="K73" s="87">
        <v>1.1299999999999999</v>
      </c>
      <c r="L73" s="88">
        <v>0</v>
      </c>
      <c r="M73" s="89">
        <v>6064.34</v>
      </c>
      <c r="N73" s="89">
        <v>0.05</v>
      </c>
      <c r="O73" s="89">
        <v>0.05</v>
      </c>
    </row>
    <row r="74" spans="1:15" ht="25.5" x14ac:dyDescent="0.2">
      <c r="A74" s="180">
        <v>853</v>
      </c>
      <c r="B74" s="180">
        <v>853</v>
      </c>
      <c r="C74" s="81">
        <v>1100770095532</v>
      </c>
      <c r="D74" s="180">
        <v>612</v>
      </c>
      <c r="E74" s="180">
        <v>612</v>
      </c>
      <c r="F74" s="81" t="s">
        <v>866</v>
      </c>
      <c r="G74" s="82" t="s">
        <v>867</v>
      </c>
      <c r="H74" s="86">
        <v>0</v>
      </c>
      <c r="I74" s="87">
        <v>31.57</v>
      </c>
      <c r="J74" s="87">
        <v>1.47</v>
      </c>
      <c r="K74" s="87">
        <v>1.47</v>
      </c>
      <c r="L74" s="88">
        <v>0</v>
      </c>
      <c r="M74" s="89">
        <v>0</v>
      </c>
      <c r="N74" s="89">
        <v>0</v>
      </c>
      <c r="O74" s="89">
        <v>0</v>
      </c>
    </row>
    <row r="75" spans="1:15" ht="12.75" x14ac:dyDescent="0.2">
      <c r="A75" s="180">
        <v>854</v>
      </c>
      <c r="B75" s="180">
        <v>854</v>
      </c>
      <c r="C75" s="81">
        <v>1100770104666</v>
      </c>
      <c r="D75" s="180">
        <v>613</v>
      </c>
      <c r="E75" s="180">
        <v>613</v>
      </c>
      <c r="F75" s="81">
        <v>1100770104693</v>
      </c>
      <c r="G75" s="82" t="s">
        <v>868</v>
      </c>
      <c r="H75" s="86">
        <v>0</v>
      </c>
      <c r="I75" s="87">
        <v>36.96</v>
      </c>
      <c r="J75" s="87">
        <v>1.07</v>
      </c>
      <c r="K75" s="87">
        <v>1.07</v>
      </c>
      <c r="L75" s="88">
        <v>0</v>
      </c>
      <c r="M75" s="89">
        <v>0</v>
      </c>
      <c r="N75" s="89">
        <v>0</v>
      </c>
      <c r="O75" s="89">
        <v>0</v>
      </c>
    </row>
    <row r="76" spans="1:15" ht="12.75" x14ac:dyDescent="0.2">
      <c r="A76" s="180">
        <v>855</v>
      </c>
      <c r="B76" s="180">
        <v>855</v>
      </c>
      <c r="C76" s="81">
        <v>1100770099918</v>
      </c>
      <c r="D76" s="180">
        <v>614</v>
      </c>
      <c r="E76" s="180">
        <v>614</v>
      </c>
      <c r="F76" s="81">
        <v>1100770099927</v>
      </c>
      <c r="G76" s="82" t="s">
        <v>869</v>
      </c>
      <c r="H76" s="86">
        <v>0</v>
      </c>
      <c r="I76" s="87">
        <v>51.82</v>
      </c>
      <c r="J76" s="87">
        <v>1.07</v>
      </c>
      <c r="K76" s="87">
        <v>1.07</v>
      </c>
      <c r="L76" s="88">
        <v>0</v>
      </c>
      <c r="M76" s="89">
        <v>0</v>
      </c>
      <c r="N76" s="89">
        <v>0</v>
      </c>
      <c r="O76" s="89">
        <v>0</v>
      </c>
    </row>
    <row r="77" spans="1:15" ht="25.5" x14ac:dyDescent="0.2">
      <c r="A77" s="180">
        <v>856</v>
      </c>
      <c r="B77" s="180">
        <v>856</v>
      </c>
      <c r="C77" s="81" t="s">
        <v>870</v>
      </c>
      <c r="D77" s="180"/>
      <c r="E77" s="180"/>
      <c r="F77" s="81"/>
      <c r="G77" s="82" t="s">
        <v>871</v>
      </c>
      <c r="H77" s="86">
        <v>0</v>
      </c>
      <c r="I77" s="87">
        <v>541.79999999999995</v>
      </c>
      <c r="J77" s="87">
        <v>2.59</v>
      </c>
      <c r="K77" s="87">
        <v>2.59</v>
      </c>
      <c r="L77" s="88">
        <v>0</v>
      </c>
      <c r="M77" s="89">
        <v>0</v>
      </c>
      <c r="N77" s="89">
        <v>0</v>
      </c>
      <c r="O77" s="89">
        <v>0</v>
      </c>
    </row>
    <row r="78" spans="1:15" ht="12.75" x14ac:dyDescent="0.2">
      <c r="A78" s="180">
        <v>857</v>
      </c>
      <c r="B78" s="180">
        <v>857</v>
      </c>
      <c r="C78" s="81">
        <v>1160000226327</v>
      </c>
      <c r="D78" s="180">
        <v>615</v>
      </c>
      <c r="E78" s="180">
        <v>615</v>
      </c>
      <c r="F78" s="81">
        <v>1160000226336</v>
      </c>
      <c r="G78" s="82" t="s">
        <v>872</v>
      </c>
      <c r="H78" s="86">
        <v>0</v>
      </c>
      <c r="I78" s="87">
        <v>8.02</v>
      </c>
      <c r="J78" s="87">
        <v>1.1100000000000001</v>
      </c>
      <c r="K78" s="87">
        <v>1.1100000000000001</v>
      </c>
      <c r="L78" s="88">
        <v>0</v>
      </c>
      <c r="M78" s="89">
        <v>0</v>
      </c>
      <c r="N78" s="89">
        <v>0</v>
      </c>
      <c r="O78" s="89">
        <v>0</v>
      </c>
    </row>
    <row r="79" spans="1:15" ht="12.75" x14ac:dyDescent="0.2">
      <c r="A79" s="180">
        <v>858</v>
      </c>
      <c r="B79" s="180">
        <v>858</v>
      </c>
      <c r="C79" s="81">
        <v>1100039606090</v>
      </c>
      <c r="D79" s="180">
        <v>616</v>
      </c>
      <c r="E79" s="180">
        <v>616</v>
      </c>
      <c r="F79" s="81" t="s">
        <v>830</v>
      </c>
      <c r="G79" s="82" t="s">
        <v>873</v>
      </c>
      <c r="H79" s="86">
        <v>0</v>
      </c>
      <c r="I79" s="87">
        <v>9014.4500000000007</v>
      </c>
      <c r="J79" s="87">
        <v>2.96</v>
      </c>
      <c r="K79" s="87">
        <v>2.96</v>
      </c>
      <c r="L79" s="88">
        <v>0</v>
      </c>
      <c r="M79" s="89">
        <v>0</v>
      </c>
      <c r="N79" s="89">
        <v>0</v>
      </c>
      <c r="O79" s="89">
        <v>0</v>
      </c>
    </row>
    <row r="80" spans="1:15" ht="12.75" x14ac:dyDescent="0.2">
      <c r="A80" s="180">
        <v>859</v>
      </c>
      <c r="B80" s="180">
        <v>859</v>
      </c>
      <c r="C80" s="81">
        <v>1100770683368</v>
      </c>
      <c r="D80" s="180">
        <v>617</v>
      </c>
      <c r="E80" s="180">
        <v>617</v>
      </c>
      <c r="F80" s="81">
        <v>1100770683377</v>
      </c>
      <c r="G80" s="82" t="s">
        <v>874</v>
      </c>
      <c r="H80" s="86">
        <v>0</v>
      </c>
      <c r="I80" s="87">
        <v>2.66</v>
      </c>
      <c r="J80" s="87">
        <v>1.17</v>
      </c>
      <c r="K80" s="87">
        <v>1.17</v>
      </c>
      <c r="L80" s="88">
        <v>0</v>
      </c>
      <c r="M80" s="89">
        <v>0</v>
      </c>
      <c r="N80" s="89">
        <v>0</v>
      </c>
      <c r="O80" s="89">
        <v>0</v>
      </c>
    </row>
    <row r="81" spans="1:15" ht="12.75" x14ac:dyDescent="0.2">
      <c r="A81" s="180">
        <v>860</v>
      </c>
      <c r="B81" s="180">
        <v>860</v>
      </c>
      <c r="C81" s="81">
        <v>1160000213601</v>
      </c>
      <c r="D81" s="180">
        <v>618</v>
      </c>
      <c r="E81" s="180">
        <v>618</v>
      </c>
      <c r="F81" s="81">
        <v>1160000213610</v>
      </c>
      <c r="G81" s="82" t="s">
        <v>875</v>
      </c>
      <c r="H81" s="86">
        <v>0</v>
      </c>
      <c r="I81" s="87">
        <v>64.39</v>
      </c>
      <c r="J81" s="87">
        <v>1.41</v>
      </c>
      <c r="K81" s="87">
        <v>1.41</v>
      </c>
      <c r="L81" s="88">
        <v>0</v>
      </c>
      <c r="M81" s="89">
        <v>0</v>
      </c>
      <c r="N81" s="89">
        <v>0</v>
      </c>
      <c r="O81" s="89">
        <v>0</v>
      </c>
    </row>
    <row r="82" spans="1:15" ht="12.75" x14ac:dyDescent="0.2">
      <c r="A82" s="180">
        <v>861</v>
      </c>
      <c r="B82" s="180">
        <v>861</v>
      </c>
      <c r="C82" s="81">
        <v>1160000154150</v>
      </c>
      <c r="D82" s="180">
        <v>619</v>
      </c>
      <c r="E82" s="180">
        <v>619</v>
      </c>
      <c r="F82" s="81">
        <v>1160000154160</v>
      </c>
      <c r="G82" s="82" t="s">
        <v>876</v>
      </c>
      <c r="H82" s="86">
        <v>0</v>
      </c>
      <c r="I82" s="87">
        <v>23.59</v>
      </c>
      <c r="J82" s="87">
        <v>1.36</v>
      </c>
      <c r="K82" s="87">
        <v>1.36</v>
      </c>
      <c r="L82" s="88">
        <v>0</v>
      </c>
      <c r="M82" s="89">
        <v>0</v>
      </c>
      <c r="N82" s="89">
        <v>0</v>
      </c>
      <c r="O82" s="89">
        <v>0</v>
      </c>
    </row>
    <row r="83" spans="1:15" ht="12.75" x14ac:dyDescent="0.2">
      <c r="A83" s="180">
        <v>862</v>
      </c>
      <c r="B83" s="180">
        <v>862</v>
      </c>
      <c r="C83" s="81">
        <v>1160000186551</v>
      </c>
      <c r="D83" s="180">
        <v>620</v>
      </c>
      <c r="E83" s="180">
        <v>620</v>
      </c>
      <c r="F83" s="81">
        <v>1160000186560</v>
      </c>
      <c r="G83" s="82" t="s">
        <v>877</v>
      </c>
      <c r="H83" s="86">
        <v>0</v>
      </c>
      <c r="I83" s="87">
        <v>48.32</v>
      </c>
      <c r="J83" s="87">
        <v>1.1200000000000001</v>
      </c>
      <c r="K83" s="87">
        <v>1.1200000000000001</v>
      </c>
      <c r="L83" s="88">
        <v>0</v>
      </c>
      <c r="M83" s="89">
        <v>0</v>
      </c>
      <c r="N83" s="89">
        <v>0</v>
      </c>
      <c r="O83" s="89">
        <v>0</v>
      </c>
    </row>
    <row r="84" spans="1:15" ht="12.75" x14ac:dyDescent="0.2">
      <c r="A84" s="180">
        <v>863</v>
      </c>
      <c r="B84" s="180">
        <v>863</v>
      </c>
      <c r="C84" s="81">
        <v>1130000053950</v>
      </c>
      <c r="D84" s="180"/>
      <c r="E84" s="180"/>
      <c r="F84" s="81"/>
      <c r="G84" s="82" t="s">
        <v>878</v>
      </c>
      <c r="H84" s="86">
        <v>0</v>
      </c>
      <c r="I84" s="87">
        <v>757.01</v>
      </c>
      <c r="J84" s="87">
        <v>2.59</v>
      </c>
      <c r="K84" s="87">
        <v>2.59</v>
      </c>
      <c r="L84" s="88">
        <v>0</v>
      </c>
      <c r="M84" s="89">
        <v>0</v>
      </c>
      <c r="N84" s="89">
        <v>0</v>
      </c>
      <c r="O84" s="89">
        <v>0</v>
      </c>
    </row>
    <row r="85" spans="1:15" ht="25.5" x14ac:dyDescent="0.2">
      <c r="A85" s="180">
        <v>864</v>
      </c>
      <c r="B85" s="180">
        <v>864</v>
      </c>
      <c r="C85" s="81">
        <v>1160000745093</v>
      </c>
      <c r="D85" s="180">
        <v>621</v>
      </c>
      <c r="E85" s="180">
        <v>621</v>
      </c>
      <c r="F85" s="81" t="s">
        <v>879</v>
      </c>
      <c r="G85" s="82" t="s">
        <v>880</v>
      </c>
      <c r="H85" s="86">
        <v>0</v>
      </c>
      <c r="I85" s="87">
        <v>63.51</v>
      </c>
      <c r="J85" s="87">
        <v>1.27</v>
      </c>
      <c r="K85" s="87">
        <v>1.27</v>
      </c>
      <c r="L85" s="88">
        <v>0</v>
      </c>
      <c r="M85" s="89">
        <v>0</v>
      </c>
      <c r="N85" s="89">
        <v>0</v>
      </c>
      <c r="O85" s="89">
        <v>0</v>
      </c>
    </row>
    <row r="86" spans="1:15" ht="12.75" x14ac:dyDescent="0.2">
      <c r="A86" s="180">
        <v>865</v>
      </c>
      <c r="B86" s="180">
        <v>865</v>
      </c>
      <c r="C86" s="81">
        <v>1160000909822</v>
      </c>
      <c r="D86" s="180">
        <v>622</v>
      </c>
      <c r="E86" s="180">
        <v>622</v>
      </c>
      <c r="F86" s="81">
        <v>1160000909840</v>
      </c>
      <c r="G86" s="82" t="s">
        <v>881</v>
      </c>
      <c r="H86" s="86">
        <v>0</v>
      </c>
      <c r="I86" s="87">
        <v>1.96</v>
      </c>
      <c r="J86" s="87">
        <v>1.55</v>
      </c>
      <c r="K86" s="87">
        <v>1.55</v>
      </c>
      <c r="L86" s="88">
        <v>0</v>
      </c>
      <c r="M86" s="89">
        <v>273.72000000000003</v>
      </c>
      <c r="N86" s="89">
        <v>0.05</v>
      </c>
      <c r="O86" s="89">
        <v>0.05</v>
      </c>
    </row>
    <row r="87" spans="1:15" ht="12.75" x14ac:dyDescent="0.2">
      <c r="A87" s="180">
        <v>866</v>
      </c>
      <c r="B87" s="180">
        <v>866</v>
      </c>
      <c r="C87" s="81">
        <v>1130000044004</v>
      </c>
      <c r="D87" s="180">
        <v>629</v>
      </c>
      <c r="E87" s="180">
        <v>629</v>
      </c>
      <c r="F87" s="81">
        <v>1130000044013</v>
      </c>
      <c r="G87" s="82" t="s">
        <v>882</v>
      </c>
      <c r="H87" s="86">
        <v>0</v>
      </c>
      <c r="I87" s="87">
        <v>178.77</v>
      </c>
      <c r="J87" s="87">
        <v>1.04</v>
      </c>
      <c r="K87" s="87">
        <v>1.04</v>
      </c>
      <c r="L87" s="88">
        <v>0</v>
      </c>
      <c r="M87" s="89">
        <v>0</v>
      </c>
      <c r="N87" s="89">
        <v>0</v>
      </c>
      <c r="O87" s="89">
        <v>0</v>
      </c>
    </row>
    <row r="88" spans="1:15" ht="12.75" x14ac:dyDescent="0.2">
      <c r="A88" s="180">
        <v>867</v>
      </c>
      <c r="B88" s="180">
        <v>867</v>
      </c>
      <c r="C88" s="81">
        <v>1130000044022</v>
      </c>
      <c r="D88" s="180">
        <v>630</v>
      </c>
      <c r="E88" s="180">
        <v>630</v>
      </c>
      <c r="F88" s="81">
        <v>1130000044031</v>
      </c>
      <c r="G88" s="82" t="s">
        <v>883</v>
      </c>
      <c r="H88" s="86">
        <v>0</v>
      </c>
      <c r="I88" s="87">
        <v>178.77</v>
      </c>
      <c r="J88" s="87">
        <v>1.05</v>
      </c>
      <c r="K88" s="87">
        <v>1.05</v>
      </c>
      <c r="L88" s="88">
        <v>0</v>
      </c>
      <c r="M88" s="89">
        <v>0</v>
      </c>
      <c r="N88" s="89">
        <v>0</v>
      </c>
      <c r="O88" s="89">
        <v>0</v>
      </c>
    </row>
    <row r="89" spans="1:15" ht="12.75" x14ac:dyDescent="0.2">
      <c r="A89" s="180">
        <v>868</v>
      </c>
      <c r="B89" s="180">
        <v>868</v>
      </c>
      <c r="C89" s="81">
        <v>1160000999037</v>
      </c>
      <c r="D89" s="180">
        <v>631</v>
      </c>
      <c r="E89" s="180">
        <v>631</v>
      </c>
      <c r="F89" s="81">
        <v>1160000999046</v>
      </c>
      <c r="G89" s="82" t="s">
        <v>884</v>
      </c>
      <c r="H89" s="86">
        <v>0</v>
      </c>
      <c r="I89" s="87">
        <v>28.16</v>
      </c>
      <c r="J89" s="87">
        <v>1.18</v>
      </c>
      <c r="K89" s="87">
        <v>1.18</v>
      </c>
      <c r="L89" s="88">
        <v>0</v>
      </c>
      <c r="M89" s="89">
        <v>2091.73</v>
      </c>
      <c r="N89" s="89">
        <v>0.05</v>
      </c>
      <c r="O89" s="89">
        <v>0.05</v>
      </c>
    </row>
    <row r="90" spans="1:15" ht="12.75" x14ac:dyDescent="0.2">
      <c r="A90" s="180">
        <v>869</v>
      </c>
      <c r="B90" s="180">
        <v>869</v>
      </c>
      <c r="C90" s="81">
        <v>1100039667455</v>
      </c>
      <c r="D90" s="180">
        <v>634</v>
      </c>
      <c r="E90" s="180">
        <v>634</v>
      </c>
      <c r="F90" s="81">
        <v>1100050222473</v>
      </c>
      <c r="G90" s="82" t="s">
        <v>885</v>
      </c>
      <c r="H90" s="86">
        <v>0</v>
      </c>
      <c r="I90" s="87">
        <v>52.38</v>
      </c>
      <c r="J90" s="87">
        <v>1.07</v>
      </c>
      <c r="K90" s="87">
        <v>1.07</v>
      </c>
      <c r="L90" s="88">
        <v>0</v>
      </c>
      <c r="M90" s="89">
        <v>0</v>
      </c>
      <c r="N90" s="89">
        <v>0</v>
      </c>
      <c r="O90" s="89">
        <v>0</v>
      </c>
    </row>
    <row r="91" spans="1:15" ht="12.75" x14ac:dyDescent="0.2">
      <c r="A91" s="180">
        <v>870</v>
      </c>
      <c r="B91" s="180">
        <v>870</v>
      </c>
      <c r="C91" s="81">
        <v>1160001253330</v>
      </c>
      <c r="D91" s="180">
        <v>633</v>
      </c>
      <c r="E91" s="180">
        <v>633</v>
      </c>
      <c r="F91" s="81">
        <v>1160001253321</v>
      </c>
      <c r="G91" s="82" t="s">
        <v>886</v>
      </c>
      <c r="H91" s="86">
        <v>0</v>
      </c>
      <c r="I91" s="87">
        <v>16.71</v>
      </c>
      <c r="J91" s="87">
        <v>1.34</v>
      </c>
      <c r="K91" s="87">
        <v>1.34</v>
      </c>
      <c r="L91" s="88">
        <v>0</v>
      </c>
      <c r="M91" s="89">
        <v>3174.56</v>
      </c>
      <c r="N91" s="89">
        <v>0.05</v>
      </c>
      <c r="O91" s="89">
        <v>0.05</v>
      </c>
    </row>
    <row r="92" spans="1:15" ht="12.75" x14ac:dyDescent="0.2">
      <c r="A92" s="180">
        <v>871</v>
      </c>
      <c r="B92" s="180">
        <v>871</v>
      </c>
      <c r="C92" s="81">
        <v>1100039600103</v>
      </c>
      <c r="D92" s="180"/>
      <c r="E92" s="180"/>
      <c r="F92" s="81"/>
      <c r="G92" s="82" t="s">
        <v>887</v>
      </c>
      <c r="H92" s="86">
        <v>0</v>
      </c>
      <c r="I92" s="87">
        <v>3751.03</v>
      </c>
      <c r="J92" s="87">
        <v>1.47</v>
      </c>
      <c r="K92" s="87">
        <v>1.47</v>
      </c>
      <c r="L92" s="88">
        <v>0</v>
      </c>
      <c r="M92" s="89">
        <v>0</v>
      </c>
      <c r="N92" s="89">
        <v>0</v>
      </c>
      <c r="O92" s="89">
        <v>0</v>
      </c>
    </row>
    <row r="93" spans="1:15" ht="12.75" x14ac:dyDescent="0.2">
      <c r="A93" s="180">
        <v>872</v>
      </c>
      <c r="B93" s="180">
        <v>872</v>
      </c>
      <c r="C93" s="81">
        <v>1100039600380</v>
      </c>
      <c r="D93" s="180"/>
      <c r="E93" s="180"/>
      <c r="F93" s="81"/>
      <c r="G93" s="82" t="s">
        <v>888</v>
      </c>
      <c r="H93" s="86">
        <v>0</v>
      </c>
      <c r="I93" s="87">
        <v>58.98</v>
      </c>
      <c r="J93" s="87">
        <v>5.72</v>
      </c>
      <c r="K93" s="87">
        <v>5.72</v>
      </c>
      <c r="L93" s="88">
        <v>0</v>
      </c>
      <c r="M93" s="89">
        <v>0</v>
      </c>
      <c r="N93" s="89">
        <v>0</v>
      </c>
      <c r="O93" s="89">
        <v>0</v>
      </c>
    </row>
    <row r="94" spans="1:15" ht="12.75" x14ac:dyDescent="0.2">
      <c r="A94" s="180">
        <v>873</v>
      </c>
      <c r="B94" s="180">
        <v>873</v>
      </c>
      <c r="C94" s="81">
        <v>1100039600317</v>
      </c>
      <c r="D94" s="180"/>
      <c r="E94" s="180"/>
      <c r="F94" s="81"/>
      <c r="G94" s="82" t="s">
        <v>889</v>
      </c>
      <c r="H94" s="86">
        <v>0</v>
      </c>
      <c r="I94" s="87">
        <v>113.09</v>
      </c>
      <c r="J94" s="87">
        <v>4.9000000000000004</v>
      </c>
      <c r="K94" s="87">
        <v>4.9000000000000004</v>
      </c>
      <c r="L94" s="88">
        <v>0</v>
      </c>
      <c r="M94" s="89">
        <v>0</v>
      </c>
      <c r="N94" s="89">
        <v>0</v>
      </c>
      <c r="O94" s="89">
        <v>0</v>
      </c>
    </row>
    <row r="95" spans="1:15" ht="12.75" x14ac:dyDescent="0.2">
      <c r="A95" s="180">
        <v>874</v>
      </c>
      <c r="B95" s="180">
        <v>874</v>
      </c>
      <c r="C95" s="81">
        <v>1100039600460</v>
      </c>
      <c r="D95" s="180"/>
      <c r="E95" s="180"/>
      <c r="F95" s="81"/>
      <c r="G95" s="82" t="s">
        <v>890</v>
      </c>
      <c r="H95" s="86">
        <v>0</v>
      </c>
      <c r="I95" s="87">
        <v>3251.54</v>
      </c>
      <c r="J95" s="87">
        <v>3.14</v>
      </c>
      <c r="K95" s="87">
        <v>3.14</v>
      </c>
      <c r="L95" s="88">
        <v>0</v>
      </c>
      <c r="M95" s="89">
        <v>0</v>
      </c>
      <c r="N95" s="89">
        <v>0</v>
      </c>
      <c r="O95" s="89">
        <v>0</v>
      </c>
    </row>
    <row r="96" spans="1:15" ht="12.75" x14ac:dyDescent="0.2">
      <c r="A96" s="180">
        <v>875</v>
      </c>
      <c r="B96" s="180">
        <v>875</v>
      </c>
      <c r="C96" s="81">
        <v>1100039667989</v>
      </c>
      <c r="D96" s="180"/>
      <c r="E96" s="180"/>
      <c r="F96" s="81"/>
      <c r="G96" s="82" t="s">
        <v>891</v>
      </c>
      <c r="H96" s="86">
        <v>1.097</v>
      </c>
      <c r="I96" s="87">
        <v>3114.11</v>
      </c>
      <c r="J96" s="87">
        <v>4.1100000000000003</v>
      </c>
      <c r="K96" s="87">
        <v>4.1100000000000003</v>
      </c>
      <c r="L96" s="88">
        <v>0</v>
      </c>
      <c r="M96" s="89">
        <v>0</v>
      </c>
      <c r="N96" s="89">
        <v>0</v>
      </c>
      <c r="O96" s="89">
        <v>0</v>
      </c>
    </row>
    <row r="97" spans="1:15" ht="12.75" x14ac:dyDescent="0.2">
      <c r="A97" s="180">
        <v>876</v>
      </c>
      <c r="B97" s="180">
        <v>876</v>
      </c>
      <c r="C97" s="81">
        <v>1100039602323</v>
      </c>
      <c r="D97" s="180"/>
      <c r="E97" s="180"/>
      <c r="F97" s="81"/>
      <c r="G97" s="82" t="s">
        <v>892</v>
      </c>
      <c r="H97" s="86">
        <v>0.498</v>
      </c>
      <c r="I97" s="87">
        <v>113.09</v>
      </c>
      <c r="J97" s="87">
        <v>7.16</v>
      </c>
      <c r="K97" s="87">
        <v>7.16</v>
      </c>
      <c r="L97" s="88">
        <v>0</v>
      </c>
      <c r="M97" s="89">
        <v>0</v>
      </c>
      <c r="N97" s="89">
        <v>0</v>
      </c>
      <c r="O97" s="89">
        <v>0</v>
      </c>
    </row>
    <row r="98" spans="1:15" ht="12.75" x14ac:dyDescent="0.2">
      <c r="A98" s="180">
        <v>877</v>
      </c>
      <c r="B98" s="180">
        <v>877</v>
      </c>
      <c r="C98" s="81">
        <v>1100039600308</v>
      </c>
      <c r="D98" s="180"/>
      <c r="E98" s="180"/>
      <c r="F98" s="81"/>
      <c r="G98" s="82" t="s">
        <v>893</v>
      </c>
      <c r="H98" s="86">
        <v>0</v>
      </c>
      <c r="I98" s="87">
        <v>113.09</v>
      </c>
      <c r="J98" s="87">
        <v>2.88</v>
      </c>
      <c r="K98" s="87">
        <v>2.88</v>
      </c>
      <c r="L98" s="88">
        <v>0</v>
      </c>
      <c r="M98" s="89">
        <v>0</v>
      </c>
      <c r="N98" s="89">
        <v>0</v>
      </c>
      <c r="O98" s="89">
        <v>0</v>
      </c>
    </row>
    <row r="99" spans="1:15" ht="25.5" x14ac:dyDescent="0.2">
      <c r="A99" s="180">
        <v>878</v>
      </c>
      <c r="B99" s="180">
        <v>878</v>
      </c>
      <c r="C99" s="81" t="s">
        <v>894</v>
      </c>
      <c r="D99" s="180"/>
      <c r="E99" s="180"/>
      <c r="F99" s="81"/>
      <c r="G99" s="82" t="s">
        <v>895</v>
      </c>
      <c r="H99" s="86">
        <v>1.214</v>
      </c>
      <c r="I99" s="87">
        <v>113.09</v>
      </c>
      <c r="J99" s="87">
        <v>8.67</v>
      </c>
      <c r="K99" s="87">
        <v>8.67</v>
      </c>
      <c r="L99" s="88">
        <v>0</v>
      </c>
      <c r="M99" s="89">
        <v>0</v>
      </c>
      <c r="N99" s="89">
        <v>0</v>
      </c>
      <c r="O99" s="89">
        <v>0</v>
      </c>
    </row>
    <row r="100" spans="1:15" ht="12.75" x14ac:dyDescent="0.2">
      <c r="A100" s="180">
        <v>879</v>
      </c>
      <c r="B100" s="180">
        <v>879</v>
      </c>
      <c r="C100" s="81">
        <v>1100039606197</v>
      </c>
      <c r="D100" s="180"/>
      <c r="E100" s="180"/>
      <c r="F100" s="81"/>
      <c r="G100" s="82" t="s">
        <v>896</v>
      </c>
      <c r="H100" s="86">
        <v>0</v>
      </c>
      <c r="I100" s="87">
        <v>169.63</v>
      </c>
      <c r="J100" s="87">
        <v>4.91</v>
      </c>
      <c r="K100" s="87">
        <v>4.91</v>
      </c>
      <c r="L100" s="88">
        <v>0</v>
      </c>
      <c r="M100" s="89">
        <v>0</v>
      </c>
      <c r="N100" s="89">
        <v>0</v>
      </c>
      <c r="O100" s="89">
        <v>0</v>
      </c>
    </row>
    <row r="101" spans="1:15" ht="12.75" x14ac:dyDescent="0.2">
      <c r="A101" s="180">
        <v>880</v>
      </c>
      <c r="B101" s="180">
        <v>880</v>
      </c>
      <c r="C101" s="81">
        <v>1100039668227</v>
      </c>
      <c r="D101" s="180"/>
      <c r="E101" s="180"/>
      <c r="F101" s="81"/>
      <c r="G101" s="82" t="s">
        <v>897</v>
      </c>
      <c r="H101" s="86">
        <v>0</v>
      </c>
      <c r="I101" s="87">
        <v>56.54</v>
      </c>
      <c r="J101" s="87">
        <v>7.65</v>
      </c>
      <c r="K101" s="87">
        <v>7.65</v>
      </c>
      <c r="L101" s="88">
        <v>0</v>
      </c>
      <c r="M101" s="89">
        <v>0</v>
      </c>
      <c r="N101" s="89">
        <v>0</v>
      </c>
      <c r="O101" s="89">
        <v>0</v>
      </c>
    </row>
    <row r="102" spans="1:15" ht="12.75" x14ac:dyDescent="0.2">
      <c r="A102" s="180">
        <v>881</v>
      </c>
      <c r="B102" s="180">
        <v>881</v>
      </c>
      <c r="C102" s="81">
        <v>1100039601028</v>
      </c>
      <c r="D102" s="180"/>
      <c r="E102" s="180"/>
      <c r="F102" s="81"/>
      <c r="G102" s="82" t="s">
        <v>898</v>
      </c>
      <c r="H102" s="86">
        <v>0</v>
      </c>
      <c r="I102" s="87">
        <v>113.09</v>
      </c>
      <c r="J102" s="87">
        <v>5.2</v>
      </c>
      <c r="K102" s="87">
        <v>5.2</v>
      </c>
      <c r="L102" s="88">
        <v>0</v>
      </c>
      <c r="M102" s="89">
        <v>0</v>
      </c>
      <c r="N102" s="89">
        <v>0</v>
      </c>
      <c r="O102" s="89">
        <v>0</v>
      </c>
    </row>
    <row r="103" spans="1:15" ht="12.75" x14ac:dyDescent="0.2">
      <c r="A103" s="180">
        <v>882</v>
      </c>
      <c r="B103" s="180">
        <v>882</v>
      </c>
      <c r="C103" s="81">
        <v>1100039601019</v>
      </c>
      <c r="D103" s="180"/>
      <c r="E103" s="180"/>
      <c r="F103" s="81"/>
      <c r="G103" s="82" t="s">
        <v>899</v>
      </c>
      <c r="H103" s="86">
        <v>0</v>
      </c>
      <c r="I103" s="87">
        <v>56.54</v>
      </c>
      <c r="J103" s="87">
        <v>5.05</v>
      </c>
      <c r="K103" s="87">
        <v>5.05</v>
      </c>
      <c r="L103" s="88">
        <v>0</v>
      </c>
      <c r="M103" s="89">
        <v>0</v>
      </c>
      <c r="N103" s="89">
        <v>0</v>
      </c>
      <c r="O103" s="89">
        <v>0</v>
      </c>
    </row>
    <row r="104" spans="1:15" ht="12.75" x14ac:dyDescent="0.2">
      <c r="A104" s="180">
        <v>883</v>
      </c>
      <c r="B104" s="180">
        <v>883</v>
      </c>
      <c r="C104" s="81">
        <v>1100039601339</v>
      </c>
      <c r="D104" s="180"/>
      <c r="E104" s="180"/>
      <c r="F104" s="81"/>
      <c r="G104" s="82" t="s">
        <v>900</v>
      </c>
      <c r="H104" s="86">
        <v>0.29399999999999998</v>
      </c>
      <c r="I104" s="87">
        <v>113.09</v>
      </c>
      <c r="J104" s="87">
        <v>5.84</v>
      </c>
      <c r="K104" s="87">
        <v>5.84</v>
      </c>
      <c r="L104" s="88">
        <v>0</v>
      </c>
      <c r="M104" s="89">
        <v>0</v>
      </c>
      <c r="N104" s="89">
        <v>0</v>
      </c>
      <c r="O104" s="89">
        <v>0</v>
      </c>
    </row>
    <row r="105" spans="1:15" ht="12.75" x14ac:dyDescent="0.2">
      <c r="A105" s="180">
        <v>884</v>
      </c>
      <c r="B105" s="180">
        <v>884</v>
      </c>
      <c r="C105" s="81">
        <v>1100039600567</v>
      </c>
      <c r="D105" s="180"/>
      <c r="E105" s="180"/>
      <c r="F105" s="81"/>
      <c r="G105" s="82" t="s">
        <v>901</v>
      </c>
      <c r="H105" s="86">
        <v>0</v>
      </c>
      <c r="I105" s="87">
        <v>113.09</v>
      </c>
      <c r="J105" s="87">
        <v>5.24</v>
      </c>
      <c r="K105" s="87">
        <v>5.24</v>
      </c>
      <c r="L105" s="88">
        <v>0</v>
      </c>
      <c r="M105" s="89">
        <v>0</v>
      </c>
      <c r="N105" s="89">
        <v>0</v>
      </c>
      <c r="O105" s="89">
        <v>0</v>
      </c>
    </row>
    <row r="106" spans="1:15" ht="25.5" x14ac:dyDescent="0.2">
      <c r="A106" s="180">
        <v>885</v>
      </c>
      <c r="B106" s="180">
        <v>885</v>
      </c>
      <c r="C106" s="81" t="s">
        <v>902</v>
      </c>
      <c r="D106" s="180">
        <v>636</v>
      </c>
      <c r="E106" s="180">
        <v>636</v>
      </c>
      <c r="F106" s="81">
        <v>1100050222464</v>
      </c>
      <c r="G106" s="82" t="s">
        <v>903</v>
      </c>
      <c r="H106" s="86">
        <v>0</v>
      </c>
      <c r="I106" s="87">
        <v>729.06</v>
      </c>
      <c r="J106" s="87">
        <v>2.14</v>
      </c>
      <c r="K106" s="87">
        <v>2.14</v>
      </c>
      <c r="L106" s="88">
        <v>0</v>
      </c>
      <c r="M106" s="89">
        <v>0</v>
      </c>
      <c r="N106" s="89">
        <v>0</v>
      </c>
      <c r="O106" s="89">
        <v>0</v>
      </c>
    </row>
    <row r="107" spans="1:15" ht="12.75" x14ac:dyDescent="0.2">
      <c r="A107" s="180">
        <v>886</v>
      </c>
      <c r="B107" s="180">
        <v>886</v>
      </c>
      <c r="C107" s="81">
        <v>1100039606294</v>
      </c>
      <c r="D107" s="180">
        <v>608</v>
      </c>
      <c r="E107" s="180">
        <v>608</v>
      </c>
      <c r="F107" s="81">
        <v>1100050222446</v>
      </c>
      <c r="G107" s="82" t="s">
        <v>904</v>
      </c>
      <c r="H107" s="86">
        <v>0</v>
      </c>
      <c r="I107" s="87">
        <v>64.16</v>
      </c>
      <c r="J107" s="87">
        <v>6.43</v>
      </c>
      <c r="K107" s="87">
        <v>6.43</v>
      </c>
      <c r="L107" s="88">
        <v>0</v>
      </c>
      <c r="M107" s="89">
        <v>0</v>
      </c>
      <c r="N107" s="89">
        <v>0</v>
      </c>
      <c r="O107" s="89">
        <v>0</v>
      </c>
    </row>
    <row r="108" spans="1:15" ht="12.75" x14ac:dyDescent="0.2">
      <c r="A108" s="180">
        <v>887</v>
      </c>
      <c r="B108" s="180">
        <v>887</v>
      </c>
      <c r="C108" s="81">
        <v>1100039604358</v>
      </c>
      <c r="D108" s="180"/>
      <c r="E108" s="180"/>
      <c r="F108" s="81"/>
      <c r="G108" s="82" t="s">
        <v>905</v>
      </c>
      <c r="H108" s="86">
        <v>0</v>
      </c>
      <c r="I108" s="87">
        <v>2596.91</v>
      </c>
      <c r="J108" s="87">
        <v>5.77</v>
      </c>
      <c r="K108" s="87">
        <v>5.77</v>
      </c>
      <c r="L108" s="88">
        <v>0</v>
      </c>
      <c r="M108" s="89">
        <v>0</v>
      </c>
      <c r="N108" s="89">
        <v>0</v>
      </c>
      <c r="O108" s="89">
        <v>0</v>
      </c>
    </row>
    <row r="109" spans="1:15" ht="25.5" x14ac:dyDescent="0.2">
      <c r="A109" s="180">
        <v>888</v>
      </c>
      <c r="B109" s="180">
        <v>888</v>
      </c>
      <c r="C109" s="81" t="s">
        <v>906</v>
      </c>
      <c r="D109" s="180"/>
      <c r="E109" s="180"/>
      <c r="F109" s="81"/>
      <c r="G109" s="82" t="s">
        <v>907</v>
      </c>
      <c r="H109" s="86">
        <v>1.204</v>
      </c>
      <c r="I109" s="87">
        <v>113.09</v>
      </c>
      <c r="J109" s="87">
        <v>5.17</v>
      </c>
      <c r="K109" s="87">
        <v>5.17</v>
      </c>
      <c r="L109" s="88">
        <v>0</v>
      </c>
      <c r="M109" s="89">
        <v>0</v>
      </c>
      <c r="N109" s="89">
        <v>0</v>
      </c>
      <c r="O109" s="89">
        <v>0</v>
      </c>
    </row>
    <row r="110" spans="1:15" ht="25.5" x14ac:dyDescent="0.2">
      <c r="A110" s="180">
        <v>889</v>
      </c>
      <c r="B110" s="180">
        <v>889</v>
      </c>
      <c r="C110" s="81" t="s">
        <v>908</v>
      </c>
      <c r="D110" s="180"/>
      <c r="E110" s="180"/>
      <c r="F110" s="81"/>
      <c r="G110" s="82" t="s">
        <v>909</v>
      </c>
      <c r="H110" s="86">
        <v>0.49199999999999999</v>
      </c>
      <c r="I110" s="87">
        <v>113.09</v>
      </c>
      <c r="J110" s="87">
        <v>5.01</v>
      </c>
      <c r="K110" s="87">
        <v>5.01</v>
      </c>
      <c r="L110" s="88">
        <v>0</v>
      </c>
      <c r="M110" s="89">
        <v>0</v>
      </c>
      <c r="N110" s="89">
        <v>0</v>
      </c>
      <c r="O110" s="89">
        <v>0</v>
      </c>
    </row>
    <row r="111" spans="1:15" ht="25.5" x14ac:dyDescent="0.2">
      <c r="A111" s="180">
        <v>890</v>
      </c>
      <c r="B111" s="180">
        <v>890</v>
      </c>
      <c r="C111" s="81" t="s">
        <v>910</v>
      </c>
      <c r="D111" s="180"/>
      <c r="E111" s="180"/>
      <c r="F111" s="81"/>
      <c r="G111" s="82" t="s">
        <v>911</v>
      </c>
      <c r="H111" s="86">
        <v>0</v>
      </c>
      <c r="I111" s="87">
        <v>113.09</v>
      </c>
      <c r="J111" s="87">
        <v>3.51</v>
      </c>
      <c r="K111" s="87">
        <v>3.51</v>
      </c>
      <c r="L111" s="88">
        <v>0</v>
      </c>
      <c r="M111" s="89">
        <v>0</v>
      </c>
      <c r="N111" s="89">
        <v>0</v>
      </c>
      <c r="O111" s="89">
        <v>0</v>
      </c>
    </row>
    <row r="112" spans="1:15" ht="25.5" x14ac:dyDescent="0.2">
      <c r="A112" s="180">
        <v>891</v>
      </c>
      <c r="B112" s="180">
        <v>891</v>
      </c>
      <c r="C112" s="81" t="s">
        <v>912</v>
      </c>
      <c r="D112" s="180"/>
      <c r="E112" s="180"/>
      <c r="F112" s="81"/>
      <c r="G112" s="82" t="s">
        <v>913</v>
      </c>
      <c r="H112" s="86">
        <v>0</v>
      </c>
      <c r="I112" s="87">
        <v>3557.4</v>
      </c>
      <c r="J112" s="87">
        <v>2.2599999999999998</v>
      </c>
      <c r="K112" s="87">
        <v>2.2599999999999998</v>
      </c>
      <c r="L112" s="88">
        <v>0</v>
      </c>
      <c r="M112" s="89">
        <v>0</v>
      </c>
      <c r="N112" s="89">
        <v>0</v>
      </c>
      <c r="O112" s="89">
        <v>0</v>
      </c>
    </row>
    <row r="113" spans="1:15" ht="25.5" x14ac:dyDescent="0.2">
      <c r="A113" s="180">
        <v>892</v>
      </c>
      <c r="B113" s="180">
        <v>892</v>
      </c>
      <c r="C113" s="81" t="s">
        <v>914</v>
      </c>
      <c r="D113" s="180">
        <v>637</v>
      </c>
      <c r="E113" s="180">
        <v>637</v>
      </c>
      <c r="F113" s="81">
        <v>1160001059394</v>
      </c>
      <c r="G113" s="82" t="s">
        <v>915</v>
      </c>
      <c r="H113" s="86">
        <v>0</v>
      </c>
      <c r="I113" s="87">
        <v>48.47</v>
      </c>
      <c r="J113" s="87">
        <v>5.76</v>
      </c>
      <c r="K113" s="87">
        <v>5.76</v>
      </c>
      <c r="L113" s="88">
        <v>0</v>
      </c>
      <c r="M113" s="89">
        <v>64.62</v>
      </c>
      <c r="N113" s="89">
        <v>0.05</v>
      </c>
      <c r="O113" s="89">
        <v>0.05</v>
      </c>
    </row>
    <row r="114" spans="1:15" ht="25.5" x14ac:dyDescent="0.2">
      <c r="A114" s="180">
        <v>893</v>
      </c>
      <c r="B114" s="180">
        <v>893</v>
      </c>
      <c r="C114" s="81" t="s">
        <v>916</v>
      </c>
      <c r="D114" s="180"/>
      <c r="E114" s="180"/>
      <c r="F114" s="81"/>
      <c r="G114" s="82" t="s">
        <v>917</v>
      </c>
      <c r="H114" s="86">
        <v>0</v>
      </c>
      <c r="I114" s="87">
        <v>113.09</v>
      </c>
      <c r="J114" s="87">
        <v>2.0499999999999998</v>
      </c>
      <c r="K114" s="87">
        <v>2.0499999999999998</v>
      </c>
      <c r="L114" s="88">
        <v>0</v>
      </c>
      <c r="M114" s="89">
        <v>0</v>
      </c>
      <c r="N114" s="89">
        <v>0</v>
      </c>
      <c r="O114" s="89">
        <v>0</v>
      </c>
    </row>
    <row r="115" spans="1:15" ht="12.75" x14ac:dyDescent="0.2">
      <c r="A115" s="180">
        <v>894</v>
      </c>
      <c r="B115" s="180">
        <v>894</v>
      </c>
      <c r="C115" s="81">
        <v>1100039600033</v>
      </c>
      <c r="D115" s="180"/>
      <c r="E115" s="180"/>
      <c r="F115" s="81"/>
      <c r="G115" s="82" t="s">
        <v>918</v>
      </c>
      <c r="H115" s="86">
        <v>0</v>
      </c>
      <c r="I115" s="87">
        <v>2440.91</v>
      </c>
      <c r="J115" s="87">
        <v>2.35</v>
      </c>
      <c r="K115" s="87">
        <v>2.35</v>
      </c>
      <c r="L115" s="88">
        <v>0</v>
      </c>
      <c r="M115" s="89">
        <v>0</v>
      </c>
      <c r="N115" s="89">
        <v>0</v>
      </c>
      <c r="O115" s="89">
        <v>0</v>
      </c>
    </row>
    <row r="116" spans="1:15" ht="12.75" x14ac:dyDescent="0.2">
      <c r="A116" s="180">
        <v>896</v>
      </c>
      <c r="B116" s="180">
        <v>896</v>
      </c>
      <c r="C116" s="81">
        <v>1160001363390</v>
      </c>
      <c r="D116" s="180">
        <v>638</v>
      </c>
      <c r="E116" s="180">
        <v>638</v>
      </c>
      <c r="F116" s="81">
        <v>1160001363380</v>
      </c>
      <c r="G116" s="82" t="s">
        <v>919</v>
      </c>
      <c r="H116" s="86">
        <v>0</v>
      </c>
      <c r="I116" s="87">
        <v>103.05</v>
      </c>
      <c r="J116" s="87">
        <v>1.0900000000000001</v>
      </c>
      <c r="K116" s="87">
        <v>1.0900000000000001</v>
      </c>
      <c r="L116" s="88">
        <v>0</v>
      </c>
      <c r="M116" s="89">
        <v>3379.88</v>
      </c>
      <c r="N116" s="89">
        <v>0.05</v>
      </c>
      <c r="O116" s="89">
        <v>0.05</v>
      </c>
    </row>
    <row r="117" spans="1:15" ht="12.75" x14ac:dyDescent="0.2">
      <c r="A117" s="180">
        <v>897</v>
      </c>
      <c r="B117" s="180">
        <v>897</v>
      </c>
      <c r="C117" s="81">
        <v>1160001457392</v>
      </c>
      <c r="D117" s="180">
        <v>639</v>
      </c>
      <c r="E117" s="180">
        <v>639</v>
      </c>
      <c r="F117" s="81">
        <v>1160001457408</v>
      </c>
      <c r="G117" s="82" t="s">
        <v>920</v>
      </c>
      <c r="H117" s="86">
        <v>0</v>
      </c>
      <c r="I117" s="87">
        <v>63.52</v>
      </c>
      <c r="J117" s="87">
        <v>1.1200000000000001</v>
      </c>
      <c r="K117" s="87">
        <v>1.1200000000000001</v>
      </c>
      <c r="L117" s="88">
        <v>0</v>
      </c>
      <c r="M117" s="89">
        <v>2911.3</v>
      </c>
      <c r="N117" s="89">
        <v>0.05</v>
      </c>
      <c r="O117" s="89">
        <v>0.05</v>
      </c>
    </row>
    <row r="118" spans="1:15" ht="12.75" x14ac:dyDescent="0.2">
      <c r="A118" s="180">
        <v>898</v>
      </c>
      <c r="B118" s="180">
        <v>898</v>
      </c>
      <c r="C118" s="81">
        <v>1170000117971</v>
      </c>
      <c r="D118" s="180">
        <v>641</v>
      </c>
      <c r="E118" s="180">
        <v>641</v>
      </c>
      <c r="F118" s="81">
        <v>1170000117980</v>
      </c>
      <c r="G118" s="82" t="s">
        <v>921</v>
      </c>
      <c r="H118" s="86">
        <v>0</v>
      </c>
      <c r="I118" s="87">
        <v>49.64</v>
      </c>
      <c r="J118" s="87">
        <v>1.1499999999999999</v>
      </c>
      <c r="K118" s="87">
        <v>1.1499999999999999</v>
      </c>
      <c r="L118" s="88">
        <v>0</v>
      </c>
      <c r="M118" s="89">
        <v>2713.49</v>
      </c>
      <c r="N118" s="89">
        <v>0.05</v>
      </c>
      <c r="O118" s="89">
        <v>0.05</v>
      </c>
    </row>
    <row r="119" spans="1:15" ht="12.75" x14ac:dyDescent="0.2">
      <c r="A119" s="180">
        <v>899</v>
      </c>
      <c r="B119" s="180">
        <v>899</v>
      </c>
      <c r="C119" s="81" t="s">
        <v>830</v>
      </c>
      <c r="D119" s="180"/>
      <c r="E119" s="180"/>
      <c r="F119" s="81" t="s">
        <v>830</v>
      </c>
      <c r="G119" s="82" t="s">
        <v>922</v>
      </c>
      <c r="H119" s="86">
        <v>9.9000000000000005E-2</v>
      </c>
      <c r="I119" s="87">
        <v>7860.57</v>
      </c>
      <c r="J119" s="87">
        <v>1.23</v>
      </c>
      <c r="K119" s="87">
        <v>1.23</v>
      </c>
      <c r="L119" s="88">
        <v>0</v>
      </c>
      <c r="M119" s="89">
        <v>0</v>
      </c>
      <c r="N119" s="89">
        <v>0</v>
      </c>
      <c r="O119" s="89">
        <v>0</v>
      </c>
    </row>
    <row r="120" spans="1:15" ht="12.75" x14ac:dyDescent="0.2">
      <c r="A120" s="180">
        <v>902</v>
      </c>
      <c r="B120" s="180">
        <v>902</v>
      </c>
      <c r="C120" s="81">
        <v>1170000199789</v>
      </c>
      <c r="D120" s="180">
        <v>650</v>
      </c>
      <c r="E120" s="180">
        <v>650</v>
      </c>
      <c r="F120" s="81">
        <v>1170000199798</v>
      </c>
      <c r="G120" s="82" t="s">
        <v>923</v>
      </c>
      <c r="H120" s="86">
        <v>0</v>
      </c>
      <c r="I120" s="87">
        <v>32.42</v>
      </c>
      <c r="J120" s="87">
        <v>1.17</v>
      </c>
      <c r="K120" s="87">
        <v>1.17</v>
      </c>
      <c r="L120" s="88">
        <v>0</v>
      </c>
      <c r="M120" s="89">
        <v>2334.5100000000002</v>
      </c>
      <c r="N120" s="89">
        <v>0.05</v>
      </c>
      <c r="O120" s="89">
        <v>0.05</v>
      </c>
    </row>
    <row r="121" spans="1:15" ht="12.75" x14ac:dyDescent="0.2">
      <c r="A121" s="180">
        <v>903</v>
      </c>
      <c r="B121" s="180">
        <v>903</v>
      </c>
      <c r="C121" s="81">
        <v>1170000137579</v>
      </c>
      <c r="D121" s="180">
        <v>651</v>
      </c>
      <c r="E121" s="180">
        <v>651</v>
      </c>
      <c r="F121" s="81">
        <v>1170000137588</v>
      </c>
      <c r="G121" s="82" t="s">
        <v>924</v>
      </c>
      <c r="H121" s="86">
        <v>0</v>
      </c>
      <c r="I121" s="87">
        <v>8.32</v>
      </c>
      <c r="J121" s="87">
        <v>1.75</v>
      </c>
      <c r="K121" s="87">
        <v>1.75</v>
      </c>
      <c r="L121" s="88">
        <v>0</v>
      </c>
      <c r="M121" s="89">
        <v>416.13</v>
      </c>
      <c r="N121" s="89">
        <v>0.05</v>
      </c>
      <c r="O121" s="89">
        <v>0.05</v>
      </c>
    </row>
    <row r="122" spans="1:15" ht="12.75" x14ac:dyDescent="0.2">
      <c r="A122" s="180">
        <v>904</v>
      </c>
      <c r="B122" s="180">
        <v>904</v>
      </c>
      <c r="C122" s="81">
        <v>1160001324665</v>
      </c>
      <c r="D122" s="180"/>
      <c r="E122" s="180"/>
      <c r="F122" s="81"/>
      <c r="G122" s="82" t="s">
        <v>925</v>
      </c>
      <c r="H122" s="86">
        <v>0</v>
      </c>
      <c r="I122" s="87">
        <v>21864.58</v>
      </c>
      <c r="J122" s="87">
        <v>2.58</v>
      </c>
      <c r="K122" s="87">
        <v>2.58</v>
      </c>
      <c r="L122" s="88">
        <v>0</v>
      </c>
      <c r="M122" s="89">
        <v>0</v>
      </c>
      <c r="N122" s="89">
        <v>0</v>
      </c>
      <c r="O122" s="89">
        <v>0</v>
      </c>
    </row>
    <row r="123" spans="1:15" ht="12.75" x14ac:dyDescent="0.2">
      <c r="A123" s="180">
        <v>905</v>
      </c>
      <c r="B123" s="180">
        <v>905</v>
      </c>
      <c r="C123" s="81">
        <v>1170000112477</v>
      </c>
      <c r="D123" s="180">
        <v>642</v>
      </c>
      <c r="E123" s="180">
        <v>642</v>
      </c>
      <c r="F123" s="81">
        <v>1170000112486</v>
      </c>
      <c r="G123" s="82" t="s">
        <v>926</v>
      </c>
      <c r="H123" s="86">
        <v>0</v>
      </c>
      <c r="I123" s="87">
        <v>9.7799999999999994</v>
      </c>
      <c r="J123" s="87">
        <v>1.33</v>
      </c>
      <c r="K123" s="87">
        <v>1.33</v>
      </c>
      <c r="L123" s="88">
        <v>0</v>
      </c>
      <c r="M123" s="89">
        <v>51.26</v>
      </c>
      <c r="N123" s="89">
        <v>0.05</v>
      </c>
      <c r="O123" s="89">
        <v>0.05</v>
      </c>
    </row>
    <row r="124" spans="1:15" ht="12.75" x14ac:dyDescent="0.2">
      <c r="A124" s="180">
        <v>906</v>
      </c>
      <c r="B124" s="180">
        <v>906</v>
      </c>
      <c r="C124" s="81">
        <v>1160001415347</v>
      </c>
      <c r="D124" s="180">
        <v>643</v>
      </c>
      <c r="E124" s="180">
        <v>643</v>
      </c>
      <c r="F124" s="81">
        <v>1160001415356</v>
      </c>
      <c r="G124" s="82" t="s">
        <v>927</v>
      </c>
      <c r="H124" s="86">
        <v>0</v>
      </c>
      <c r="I124" s="87">
        <v>75.12</v>
      </c>
      <c r="J124" s="87">
        <v>1.1599999999999999</v>
      </c>
      <c r="K124" s="87">
        <v>1.1599999999999999</v>
      </c>
      <c r="L124" s="88">
        <v>0</v>
      </c>
      <c r="M124" s="89">
        <v>1126.81</v>
      </c>
      <c r="N124" s="89">
        <v>0.05</v>
      </c>
      <c r="O124" s="89">
        <v>0.05</v>
      </c>
    </row>
    <row r="125" spans="1:15" ht="12.75" x14ac:dyDescent="0.2">
      <c r="A125" s="180">
        <v>907</v>
      </c>
      <c r="B125" s="180">
        <v>907</v>
      </c>
      <c r="C125" s="81">
        <v>1170000059210</v>
      </c>
      <c r="D125" s="180">
        <v>644</v>
      </c>
      <c r="E125" s="180">
        <v>644</v>
      </c>
      <c r="F125" s="81">
        <v>1170000059186</v>
      </c>
      <c r="G125" s="82" t="s">
        <v>928</v>
      </c>
      <c r="H125" s="86">
        <v>0</v>
      </c>
      <c r="I125" s="87">
        <v>14.42</v>
      </c>
      <c r="J125" s="87">
        <v>1.0900000000000001</v>
      </c>
      <c r="K125" s="87">
        <v>1.0900000000000001</v>
      </c>
      <c r="L125" s="88">
        <v>0</v>
      </c>
      <c r="M125" s="89">
        <v>304.55</v>
      </c>
      <c r="N125" s="89">
        <v>0.05</v>
      </c>
      <c r="O125" s="89">
        <v>0.05</v>
      </c>
    </row>
    <row r="126" spans="1:15" ht="12.75" x14ac:dyDescent="0.2">
      <c r="A126" s="180">
        <v>908</v>
      </c>
      <c r="B126" s="180">
        <v>908</v>
      </c>
      <c r="C126" s="81">
        <v>1170000117944</v>
      </c>
      <c r="D126" s="180">
        <v>645</v>
      </c>
      <c r="E126" s="180">
        <v>645</v>
      </c>
      <c r="F126" s="81">
        <v>1170000117953</v>
      </c>
      <c r="G126" s="82" t="s">
        <v>929</v>
      </c>
      <c r="H126" s="86">
        <v>0</v>
      </c>
      <c r="I126" s="87">
        <v>25.04</v>
      </c>
      <c r="J126" s="87">
        <v>1.19</v>
      </c>
      <c r="K126" s="87">
        <v>1.19</v>
      </c>
      <c r="L126" s="88">
        <v>0</v>
      </c>
      <c r="M126" s="89">
        <v>383.08</v>
      </c>
      <c r="N126" s="89">
        <v>0.05</v>
      </c>
      <c r="O126" s="89">
        <v>0.05</v>
      </c>
    </row>
    <row r="127" spans="1:15" ht="12.75" x14ac:dyDescent="0.2">
      <c r="A127" s="180">
        <v>909</v>
      </c>
      <c r="B127" s="180">
        <v>909</v>
      </c>
      <c r="C127" s="81">
        <v>1170000146670</v>
      </c>
      <c r="D127" s="180">
        <v>652</v>
      </c>
      <c r="E127" s="180">
        <v>652</v>
      </c>
      <c r="F127" s="81">
        <v>1170000146680</v>
      </c>
      <c r="G127" s="82" t="s">
        <v>930</v>
      </c>
      <c r="H127" s="86">
        <v>0</v>
      </c>
      <c r="I127" s="87">
        <v>0.48</v>
      </c>
      <c r="J127" s="87">
        <v>1.08</v>
      </c>
      <c r="K127" s="87">
        <v>1.08</v>
      </c>
      <c r="L127" s="88">
        <v>0</v>
      </c>
      <c r="M127" s="89">
        <v>95.04</v>
      </c>
      <c r="N127" s="89">
        <v>0.05</v>
      </c>
      <c r="O127" s="89">
        <v>0.05</v>
      </c>
    </row>
    <row r="128" spans="1:15" ht="12.75" x14ac:dyDescent="0.2">
      <c r="A128" s="180">
        <v>910</v>
      </c>
      <c r="B128" s="180">
        <v>910</v>
      </c>
      <c r="C128" s="81">
        <v>1130000085288</v>
      </c>
      <c r="D128" s="180"/>
      <c r="E128" s="180"/>
      <c r="F128" s="81"/>
      <c r="G128" s="82" t="s">
        <v>931</v>
      </c>
      <c r="H128" s="86">
        <v>1.218</v>
      </c>
      <c r="I128" s="87">
        <v>0</v>
      </c>
      <c r="J128" s="87">
        <v>2.71</v>
      </c>
      <c r="K128" s="87">
        <v>2.71</v>
      </c>
      <c r="L128" s="88">
        <v>0</v>
      </c>
      <c r="M128" s="89">
        <v>0</v>
      </c>
      <c r="N128" s="89">
        <v>0</v>
      </c>
      <c r="O128" s="89">
        <v>0</v>
      </c>
    </row>
    <row r="129" spans="1:15" ht="12.75" x14ac:dyDescent="0.2">
      <c r="A129" s="180">
        <v>911</v>
      </c>
      <c r="B129" s="180">
        <v>911</v>
      </c>
      <c r="C129" s="81">
        <v>1170000110600</v>
      </c>
      <c r="D129" s="180">
        <v>647</v>
      </c>
      <c r="E129" s="180">
        <v>647</v>
      </c>
      <c r="F129" s="81">
        <v>1170000110610</v>
      </c>
      <c r="G129" s="82" t="s">
        <v>932</v>
      </c>
      <c r="H129" s="86">
        <v>0</v>
      </c>
      <c r="I129" s="87">
        <v>23.85</v>
      </c>
      <c r="J129" s="87">
        <v>1.29</v>
      </c>
      <c r="K129" s="87">
        <v>1.29</v>
      </c>
      <c r="L129" s="88">
        <v>0</v>
      </c>
      <c r="M129" s="89">
        <v>3338.58</v>
      </c>
      <c r="N129" s="89">
        <v>0.05</v>
      </c>
      <c r="O129" s="89">
        <v>0.05</v>
      </c>
    </row>
    <row r="130" spans="1:15" ht="12.75" x14ac:dyDescent="0.2">
      <c r="A130" s="180">
        <v>912</v>
      </c>
      <c r="B130" s="180">
        <v>912</v>
      </c>
      <c r="C130" s="180">
        <v>1170000111881</v>
      </c>
      <c r="D130" s="180">
        <v>648</v>
      </c>
      <c r="E130" s="180">
        <v>648</v>
      </c>
      <c r="F130" s="180">
        <v>1170000111890</v>
      </c>
      <c r="G130" s="82" t="s">
        <v>933</v>
      </c>
      <c r="H130" s="86">
        <v>0</v>
      </c>
      <c r="I130" s="87">
        <v>0.8</v>
      </c>
      <c r="J130" s="87">
        <v>1.32</v>
      </c>
      <c r="K130" s="87">
        <v>1.32</v>
      </c>
      <c r="L130" s="88">
        <v>0</v>
      </c>
      <c r="M130" s="89">
        <v>60.23</v>
      </c>
      <c r="N130" s="89">
        <v>0.05</v>
      </c>
      <c r="O130" s="89">
        <v>0.05</v>
      </c>
    </row>
    <row r="131" spans="1:15" ht="12.75" x14ac:dyDescent="0.2">
      <c r="A131" s="180">
        <v>913</v>
      </c>
      <c r="B131" s="180">
        <v>913</v>
      </c>
      <c r="C131" s="81">
        <v>1170000113443</v>
      </c>
      <c r="D131" s="180">
        <v>649</v>
      </c>
      <c r="E131" s="180">
        <v>649</v>
      </c>
      <c r="F131" s="81">
        <v>1170000113452</v>
      </c>
      <c r="G131" s="82" t="s">
        <v>934</v>
      </c>
      <c r="H131" s="86">
        <v>0</v>
      </c>
      <c r="I131" s="87">
        <v>0.6</v>
      </c>
      <c r="J131" s="87">
        <v>1.61</v>
      </c>
      <c r="K131" s="87">
        <v>1.61</v>
      </c>
      <c r="L131" s="88">
        <v>0</v>
      </c>
      <c r="M131" s="89">
        <v>60.43</v>
      </c>
      <c r="N131" s="89">
        <v>0.05</v>
      </c>
      <c r="O131" s="89">
        <v>0.05</v>
      </c>
    </row>
    <row r="132" spans="1:15" ht="12.75" x14ac:dyDescent="0.2">
      <c r="A132" s="180">
        <v>914</v>
      </c>
      <c r="B132" s="180">
        <v>914</v>
      </c>
      <c r="C132" s="81">
        <v>1170000172954</v>
      </c>
      <c r="D132" s="180">
        <v>653</v>
      </c>
      <c r="E132" s="180">
        <v>653</v>
      </c>
      <c r="F132" s="81">
        <v>1170000172963</v>
      </c>
      <c r="G132" s="82" t="s">
        <v>935</v>
      </c>
      <c r="H132" s="86">
        <v>0</v>
      </c>
      <c r="I132" s="87">
        <v>5.72</v>
      </c>
      <c r="J132" s="87">
        <v>3.06</v>
      </c>
      <c r="K132" s="87">
        <v>3.06</v>
      </c>
      <c r="L132" s="88">
        <v>0</v>
      </c>
      <c r="M132" s="89">
        <v>2859.58</v>
      </c>
      <c r="N132" s="89">
        <v>0.05</v>
      </c>
      <c r="O132" s="89">
        <v>0.05</v>
      </c>
    </row>
    <row r="133" spans="1:15" ht="12.75" x14ac:dyDescent="0.2">
      <c r="A133" s="180">
        <v>915</v>
      </c>
      <c r="B133" s="180">
        <v>915</v>
      </c>
      <c r="C133" s="81" t="s">
        <v>830</v>
      </c>
      <c r="D133" s="180">
        <v>654</v>
      </c>
      <c r="E133" s="180">
        <v>654</v>
      </c>
      <c r="F133" s="81" t="s">
        <v>830</v>
      </c>
      <c r="G133" s="82" t="s">
        <v>936</v>
      </c>
      <c r="H133" s="86">
        <v>0</v>
      </c>
      <c r="I133" s="87">
        <v>99.6</v>
      </c>
      <c r="J133" s="87">
        <v>1.19</v>
      </c>
      <c r="K133" s="87">
        <v>1.19</v>
      </c>
      <c r="L133" s="88">
        <v>0</v>
      </c>
      <c r="M133" s="89">
        <v>2598.2399999999998</v>
      </c>
      <c r="N133" s="89">
        <v>0.05</v>
      </c>
      <c r="O133" s="89">
        <v>0.05</v>
      </c>
    </row>
    <row r="134" spans="1:15" ht="12.75" x14ac:dyDescent="0.2">
      <c r="A134" s="180">
        <v>916</v>
      </c>
      <c r="B134" s="180">
        <v>916</v>
      </c>
      <c r="C134" s="81">
        <v>1170000398486</v>
      </c>
      <c r="D134" s="180">
        <v>646</v>
      </c>
      <c r="E134" s="180">
        <v>646</v>
      </c>
      <c r="F134" s="81">
        <v>1170000398495</v>
      </c>
      <c r="G134" s="82" t="s">
        <v>937</v>
      </c>
      <c r="H134" s="86">
        <v>0</v>
      </c>
      <c r="I134" s="87">
        <v>9.5299999999999994</v>
      </c>
      <c r="J134" s="87">
        <v>1.1200000000000001</v>
      </c>
      <c r="K134" s="87">
        <v>1.1200000000000001</v>
      </c>
      <c r="L134" s="88">
        <v>0</v>
      </c>
      <c r="M134" s="89">
        <v>762.01</v>
      </c>
      <c r="N134" s="89">
        <v>0.05</v>
      </c>
      <c r="O134" s="89">
        <v>0.05</v>
      </c>
    </row>
    <row r="135" spans="1:15" ht="12.75" x14ac:dyDescent="0.2">
      <c r="A135" s="180">
        <v>917</v>
      </c>
      <c r="B135" s="180">
        <v>917</v>
      </c>
      <c r="C135" s="81">
        <v>1170000154538</v>
      </c>
      <c r="D135" s="180">
        <v>655</v>
      </c>
      <c r="E135" s="180">
        <v>655</v>
      </c>
      <c r="F135" s="81">
        <v>1170000154547</v>
      </c>
      <c r="G135" s="82" t="s">
        <v>938</v>
      </c>
      <c r="H135" s="86">
        <v>0</v>
      </c>
      <c r="I135" s="87">
        <v>103.14</v>
      </c>
      <c r="J135" s="87">
        <v>1.1100000000000001</v>
      </c>
      <c r="K135" s="87">
        <v>1.1100000000000001</v>
      </c>
      <c r="L135" s="88">
        <v>0</v>
      </c>
      <c r="M135" s="89">
        <v>3362.28</v>
      </c>
      <c r="N135" s="89">
        <v>0.05</v>
      </c>
      <c r="O135" s="89">
        <v>0.05</v>
      </c>
    </row>
    <row r="136" spans="1:15" ht="12.75" x14ac:dyDescent="0.2">
      <c r="A136" s="180">
        <v>918</v>
      </c>
      <c r="B136" s="180">
        <v>918</v>
      </c>
      <c r="C136" s="81">
        <v>1170000174827</v>
      </c>
      <c r="D136" s="180">
        <v>656</v>
      </c>
      <c r="E136" s="180">
        <v>656</v>
      </c>
      <c r="F136" s="81">
        <v>1170000174836</v>
      </c>
      <c r="G136" s="82" t="s">
        <v>939</v>
      </c>
      <c r="H136" s="86">
        <v>0</v>
      </c>
      <c r="I136" s="87">
        <v>14.79</v>
      </c>
      <c r="J136" s="87">
        <v>1.73</v>
      </c>
      <c r="K136" s="87">
        <v>1.73</v>
      </c>
      <c r="L136" s="88">
        <v>0</v>
      </c>
      <c r="M136" s="89">
        <v>443.72</v>
      </c>
      <c r="N136" s="89">
        <v>0.05</v>
      </c>
      <c r="O136" s="89">
        <v>0.05</v>
      </c>
    </row>
    <row r="137" spans="1:15" ht="12.75" x14ac:dyDescent="0.2">
      <c r="A137" s="180">
        <v>919</v>
      </c>
      <c r="B137" s="180">
        <v>919</v>
      </c>
      <c r="C137" s="81">
        <v>1170000182961</v>
      </c>
      <c r="D137" s="180">
        <v>657</v>
      </c>
      <c r="E137" s="180">
        <v>657</v>
      </c>
      <c r="F137" s="81">
        <v>1170000182970</v>
      </c>
      <c r="G137" s="82" t="s">
        <v>940</v>
      </c>
      <c r="H137" s="86">
        <v>0</v>
      </c>
      <c r="I137" s="87">
        <v>2.25</v>
      </c>
      <c r="J137" s="87">
        <v>2.14</v>
      </c>
      <c r="K137" s="87">
        <v>2.14</v>
      </c>
      <c r="L137" s="88">
        <v>0</v>
      </c>
      <c r="M137" s="89">
        <v>562.29</v>
      </c>
      <c r="N137" s="89">
        <v>0.05</v>
      </c>
      <c r="O137" s="89">
        <v>0.05</v>
      </c>
    </row>
    <row r="138" spans="1:15" ht="12.75" x14ac:dyDescent="0.2">
      <c r="A138" s="180">
        <v>920</v>
      </c>
      <c r="B138" s="180">
        <v>920</v>
      </c>
      <c r="C138" s="81">
        <v>1170000233552</v>
      </c>
      <c r="D138" s="180">
        <v>658</v>
      </c>
      <c r="E138" s="180">
        <v>658</v>
      </c>
      <c r="F138" s="81">
        <v>1170000233570</v>
      </c>
      <c r="G138" s="82" t="s">
        <v>941</v>
      </c>
      <c r="H138" s="86">
        <v>0</v>
      </c>
      <c r="I138" s="87">
        <v>6.92</v>
      </c>
      <c r="J138" s="87">
        <v>1.0900000000000001</v>
      </c>
      <c r="K138" s="87">
        <v>1.0900000000000001</v>
      </c>
      <c r="L138" s="88">
        <v>0</v>
      </c>
      <c r="M138" s="89">
        <v>258.35000000000002</v>
      </c>
      <c r="N138" s="89">
        <v>0.05</v>
      </c>
      <c r="O138" s="89">
        <v>0.05</v>
      </c>
    </row>
    <row r="139" spans="1:15" ht="12.75" x14ac:dyDescent="0.2">
      <c r="A139" s="180">
        <v>921</v>
      </c>
      <c r="B139" s="180">
        <v>921</v>
      </c>
      <c r="C139" s="81">
        <v>1170000265270</v>
      </c>
      <c r="D139" s="180">
        <v>659</v>
      </c>
      <c r="E139" s="180">
        <v>659</v>
      </c>
      <c r="F139" s="81">
        <v>1170000265280</v>
      </c>
      <c r="G139" s="82" t="s">
        <v>942</v>
      </c>
      <c r="H139" s="86">
        <v>0</v>
      </c>
      <c r="I139" s="87">
        <v>41.09</v>
      </c>
      <c r="J139" s="87">
        <v>1.48</v>
      </c>
      <c r="K139" s="87">
        <v>1.48</v>
      </c>
      <c r="L139" s="88">
        <v>0</v>
      </c>
      <c r="M139" s="89">
        <v>1304.56</v>
      </c>
      <c r="N139" s="89">
        <v>0.05</v>
      </c>
      <c r="O139" s="89">
        <v>0.05</v>
      </c>
    </row>
    <row r="140" spans="1:15" ht="12.75" x14ac:dyDescent="0.2">
      <c r="A140" s="180">
        <v>922</v>
      </c>
      <c r="B140" s="180">
        <v>922</v>
      </c>
      <c r="C140" s="81">
        <v>1170000280108</v>
      </c>
      <c r="D140" s="180">
        <v>660</v>
      </c>
      <c r="E140" s="180">
        <v>660</v>
      </c>
      <c r="F140" s="81">
        <v>1170000280117</v>
      </c>
      <c r="G140" s="82" t="s">
        <v>943</v>
      </c>
      <c r="H140" s="86">
        <v>0</v>
      </c>
      <c r="I140" s="87">
        <v>0</v>
      </c>
      <c r="J140" s="87">
        <v>1.1100000000000001</v>
      </c>
      <c r="K140" s="87">
        <v>1.1100000000000001</v>
      </c>
      <c r="L140" s="88">
        <v>0</v>
      </c>
      <c r="M140" s="89">
        <v>0</v>
      </c>
      <c r="N140" s="89">
        <v>0.05</v>
      </c>
      <c r="O140" s="89">
        <v>0.05</v>
      </c>
    </row>
    <row r="141" spans="1:15" ht="12.75" x14ac:dyDescent="0.2">
      <c r="A141" s="180">
        <v>923</v>
      </c>
      <c r="B141" s="180">
        <v>923</v>
      </c>
      <c r="C141" s="81">
        <v>1170000280960</v>
      </c>
      <c r="D141" s="180">
        <v>691</v>
      </c>
      <c r="E141" s="180">
        <v>691</v>
      </c>
      <c r="F141" s="81">
        <v>1170000280970</v>
      </c>
      <c r="G141" s="82" t="s">
        <v>944</v>
      </c>
      <c r="H141" s="86">
        <v>0</v>
      </c>
      <c r="I141" s="87">
        <v>1.29</v>
      </c>
      <c r="J141" s="87">
        <v>2.2999999999999998</v>
      </c>
      <c r="K141" s="87">
        <v>2.2999999999999998</v>
      </c>
      <c r="L141" s="88">
        <v>0</v>
      </c>
      <c r="M141" s="89">
        <v>334.02</v>
      </c>
      <c r="N141" s="89">
        <v>0.05</v>
      </c>
      <c r="O141" s="89">
        <v>0.05</v>
      </c>
    </row>
    <row r="142" spans="1:15" ht="12.75" x14ac:dyDescent="0.2">
      <c r="A142" s="180">
        <v>924</v>
      </c>
      <c r="B142" s="180">
        <v>924</v>
      </c>
      <c r="C142" s="81">
        <v>1170000281175</v>
      </c>
      <c r="D142" s="180">
        <v>692</v>
      </c>
      <c r="E142" s="180">
        <v>692</v>
      </c>
      <c r="F142" s="81">
        <v>1170000281193</v>
      </c>
      <c r="G142" s="82" t="s">
        <v>945</v>
      </c>
      <c r="H142" s="86">
        <v>0</v>
      </c>
      <c r="I142" s="87">
        <v>10.19</v>
      </c>
      <c r="J142" s="87">
        <v>1.78</v>
      </c>
      <c r="K142" s="87">
        <v>1.78</v>
      </c>
      <c r="L142" s="88">
        <v>0</v>
      </c>
      <c r="M142" s="89">
        <v>764.46</v>
      </c>
      <c r="N142" s="89">
        <v>0.05</v>
      </c>
      <c r="O142" s="89">
        <v>0.05</v>
      </c>
    </row>
    <row r="143" spans="1:15" ht="12.75" x14ac:dyDescent="0.2">
      <c r="A143" s="180">
        <v>925</v>
      </c>
      <c r="B143" s="180">
        <v>925</v>
      </c>
      <c r="C143" s="81">
        <v>1170000306909</v>
      </c>
      <c r="D143" s="180">
        <v>693</v>
      </c>
      <c r="E143" s="180">
        <v>693</v>
      </c>
      <c r="F143" s="81">
        <v>1170000306918</v>
      </c>
      <c r="G143" s="82" t="s">
        <v>946</v>
      </c>
      <c r="H143" s="86">
        <v>0</v>
      </c>
      <c r="I143" s="87">
        <v>3.77</v>
      </c>
      <c r="J143" s="87">
        <v>1.82</v>
      </c>
      <c r="K143" s="87">
        <v>1.82</v>
      </c>
      <c r="L143" s="88">
        <v>0</v>
      </c>
      <c r="M143" s="89">
        <v>452.52</v>
      </c>
      <c r="N143" s="89">
        <v>0.05</v>
      </c>
      <c r="O143" s="89">
        <v>0.05</v>
      </c>
    </row>
    <row r="144" spans="1:15" ht="12.75" x14ac:dyDescent="0.2">
      <c r="A144" s="180">
        <v>930</v>
      </c>
      <c r="B144" s="180">
        <v>930</v>
      </c>
      <c r="C144" s="81">
        <v>1170000073288</v>
      </c>
      <c r="D144" s="180"/>
      <c r="E144" s="180"/>
      <c r="F144" s="81"/>
      <c r="G144" s="82" t="s">
        <v>947</v>
      </c>
      <c r="H144" s="86">
        <v>0</v>
      </c>
      <c r="I144" s="87">
        <v>7579.2</v>
      </c>
      <c r="J144" s="87">
        <v>1.67</v>
      </c>
      <c r="K144" s="87">
        <v>1.67</v>
      </c>
      <c r="L144" s="88">
        <v>0</v>
      </c>
      <c r="M144" s="89">
        <v>0</v>
      </c>
      <c r="N144" s="89">
        <v>0</v>
      </c>
      <c r="O144" s="89">
        <v>0</v>
      </c>
    </row>
    <row r="145" spans="1:15" ht="51" x14ac:dyDescent="0.2">
      <c r="A145" s="180">
        <v>931</v>
      </c>
      <c r="B145" s="180">
        <v>931</v>
      </c>
      <c r="C145" s="81" t="s">
        <v>948</v>
      </c>
      <c r="D145" s="180"/>
      <c r="E145" s="180"/>
      <c r="F145" s="81"/>
      <c r="G145" s="82" t="s">
        <v>949</v>
      </c>
      <c r="H145" s="86">
        <v>0.49</v>
      </c>
      <c r="I145" s="87">
        <v>0</v>
      </c>
      <c r="J145" s="87">
        <v>0.96</v>
      </c>
      <c r="K145" s="87">
        <v>0.96</v>
      </c>
      <c r="L145" s="88">
        <v>0</v>
      </c>
      <c r="M145" s="89">
        <v>0</v>
      </c>
      <c r="N145" s="89">
        <v>0</v>
      </c>
      <c r="O145" s="89">
        <v>0</v>
      </c>
    </row>
    <row r="146" spans="1:15" ht="12.75" x14ac:dyDescent="0.2">
      <c r="A146" s="180">
        <v>932</v>
      </c>
      <c r="B146" s="180">
        <v>932</v>
      </c>
      <c r="C146" s="180">
        <v>1160001446600</v>
      </c>
      <c r="D146" s="180"/>
      <c r="E146" s="180"/>
      <c r="F146" s="180"/>
      <c r="G146" s="82" t="s">
        <v>950</v>
      </c>
      <c r="H146" s="86">
        <v>0</v>
      </c>
      <c r="I146" s="87">
        <v>58.98</v>
      </c>
      <c r="J146" s="87">
        <v>4</v>
      </c>
      <c r="K146" s="87">
        <v>4</v>
      </c>
      <c r="L146" s="88">
        <v>0</v>
      </c>
      <c r="M146" s="89">
        <v>0</v>
      </c>
      <c r="N146" s="89">
        <v>0</v>
      </c>
      <c r="O146" s="89">
        <v>0</v>
      </c>
    </row>
    <row r="147" spans="1:15" ht="12.75" x14ac:dyDescent="0.2">
      <c r="A147" s="180">
        <v>940</v>
      </c>
      <c r="B147" s="180">
        <v>940</v>
      </c>
      <c r="C147" s="81">
        <v>1170000306884</v>
      </c>
      <c r="D147" s="180">
        <v>694</v>
      </c>
      <c r="E147" s="180">
        <v>694</v>
      </c>
      <c r="F147" s="81">
        <v>1170000306893</v>
      </c>
      <c r="G147" s="82" t="s">
        <v>951</v>
      </c>
      <c r="H147" s="86">
        <v>0</v>
      </c>
      <c r="I147" s="87">
        <v>22.68</v>
      </c>
      <c r="J147" s="87">
        <v>1.36</v>
      </c>
      <c r="K147" s="87">
        <v>1.36</v>
      </c>
      <c r="L147" s="88">
        <v>0</v>
      </c>
      <c r="M147" s="89">
        <v>1134.02</v>
      </c>
      <c r="N147" s="89">
        <v>0.05</v>
      </c>
      <c r="O147" s="89">
        <v>0.05</v>
      </c>
    </row>
    <row r="148" spans="1:15" ht="12.75" x14ac:dyDescent="0.2">
      <c r="A148" s="180">
        <v>941</v>
      </c>
      <c r="B148" s="180">
        <v>941</v>
      </c>
      <c r="C148" s="81">
        <v>1170000313162</v>
      </c>
      <c r="D148" s="180">
        <v>695</v>
      </c>
      <c r="E148" s="180">
        <v>695</v>
      </c>
      <c r="F148" s="81">
        <v>1170000313171</v>
      </c>
      <c r="G148" s="82" t="s">
        <v>952</v>
      </c>
      <c r="H148" s="86">
        <v>0</v>
      </c>
      <c r="I148" s="87">
        <v>49.43</v>
      </c>
      <c r="J148" s="87">
        <v>1.88</v>
      </c>
      <c r="K148" s="87">
        <v>1.88</v>
      </c>
      <c r="L148" s="88">
        <v>0</v>
      </c>
      <c r="M148" s="89">
        <v>6672.79</v>
      </c>
      <c r="N148" s="89">
        <v>0.05</v>
      </c>
      <c r="O148" s="89">
        <v>0.05</v>
      </c>
    </row>
    <row r="149" spans="1:15" ht="12.75" x14ac:dyDescent="0.2">
      <c r="A149" s="180">
        <v>942</v>
      </c>
      <c r="B149" s="180">
        <v>942</v>
      </c>
      <c r="C149" s="180">
        <v>1170000319234</v>
      </c>
      <c r="D149" s="180">
        <v>696</v>
      </c>
      <c r="E149" s="180">
        <v>696</v>
      </c>
      <c r="F149" s="180">
        <v>1170000319243</v>
      </c>
      <c r="G149" s="82" t="s">
        <v>953</v>
      </c>
      <c r="H149" s="86">
        <v>0</v>
      </c>
      <c r="I149" s="87">
        <v>4.0599999999999996</v>
      </c>
      <c r="J149" s="87">
        <v>1.0900000000000001</v>
      </c>
      <c r="K149" s="87">
        <v>1.0900000000000001</v>
      </c>
      <c r="L149" s="88">
        <v>0</v>
      </c>
      <c r="M149" s="89">
        <v>406.28</v>
      </c>
      <c r="N149" s="89">
        <v>0.05</v>
      </c>
      <c r="O149" s="89">
        <v>0.05</v>
      </c>
    </row>
    <row r="150" spans="1:15" ht="12.75" x14ac:dyDescent="0.2">
      <c r="A150" s="180">
        <v>943</v>
      </c>
      <c r="B150" s="180">
        <v>943</v>
      </c>
      <c r="C150" s="180">
        <v>1170000325283</v>
      </c>
      <c r="D150" s="180">
        <v>697</v>
      </c>
      <c r="E150" s="180">
        <v>697</v>
      </c>
      <c r="F150" s="180">
        <v>1170000325292</v>
      </c>
      <c r="G150" s="82" t="s">
        <v>954</v>
      </c>
      <c r="H150" s="86">
        <v>0</v>
      </c>
      <c r="I150" s="87">
        <v>0</v>
      </c>
      <c r="J150" s="87">
        <v>1.19</v>
      </c>
      <c r="K150" s="87">
        <v>1.19</v>
      </c>
      <c r="L150" s="88">
        <v>0</v>
      </c>
      <c r="M150" s="89">
        <v>0</v>
      </c>
      <c r="N150" s="89">
        <v>0.05</v>
      </c>
      <c r="O150" s="89">
        <v>0.05</v>
      </c>
    </row>
    <row r="151" spans="1:15" ht="12.75" x14ac:dyDescent="0.2">
      <c r="A151" s="180">
        <v>944</v>
      </c>
      <c r="B151" s="180">
        <v>944</v>
      </c>
      <c r="C151" s="180">
        <v>1170000325308</v>
      </c>
      <c r="D151" s="180">
        <v>698</v>
      </c>
      <c r="E151" s="180">
        <v>698</v>
      </c>
      <c r="F151" s="180">
        <v>1170000325317</v>
      </c>
      <c r="G151" s="82" t="s">
        <v>955</v>
      </c>
      <c r="H151" s="86">
        <v>0</v>
      </c>
      <c r="I151" s="87">
        <v>61.32</v>
      </c>
      <c r="J151" s="87">
        <v>1.71</v>
      </c>
      <c r="K151" s="87">
        <v>1.71</v>
      </c>
      <c r="L151" s="88">
        <v>0</v>
      </c>
      <c r="M151" s="89">
        <v>3591.85</v>
      </c>
      <c r="N151" s="89">
        <v>0.05</v>
      </c>
      <c r="O151" s="89">
        <v>0.05</v>
      </c>
    </row>
    <row r="152" spans="1:15" ht="12.75" x14ac:dyDescent="0.2">
      <c r="A152" s="180">
        <v>945</v>
      </c>
      <c r="B152" s="180">
        <v>945</v>
      </c>
      <c r="C152" s="180">
        <v>1170000326454</v>
      </c>
      <c r="D152" s="180">
        <v>699</v>
      </c>
      <c r="E152" s="180">
        <v>699</v>
      </c>
      <c r="F152" s="180">
        <v>1170000326463</v>
      </c>
      <c r="G152" s="82" t="s">
        <v>956</v>
      </c>
      <c r="H152" s="86">
        <v>0</v>
      </c>
      <c r="I152" s="87">
        <v>1.93</v>
      </c>
      <c r="J152" s="87">
        <v>2.2000000000000002</v>
      </c>
      <c r="K152" s="87">
        <v>2.2000000000000002</v>
      </c>
      <c r="L152" s="88">
        <v>0</v>
      </c>
      <c r="M152" s="89">
        <v>288.81</v>
      </c>
      <c r="N152" s="89">
        <v>0.05</v>
      </c>
      <c r="O152" s="89">
        <v>0.05</v>
      </c>
    </row>
    <row r="153" spans="1:15" ht="12.75" x14ac:dyDescent="0.2">
      <c r="A153" s="180">
        <v>946</v>
      </c>
      <c r="B153" s="180">
        <v>946</v>
      </c>
      <c r="C153" s="180">
        <v>1170000337508</v>
      </c>
      <c r="D153" s="180">
        <v>701</v>
      </c>
      <c r="E153" s="180">
        <v>701</v>
      </c>
      <c r="F153" s="180">
        <v>1170000337517</v>
      </c>
      <c r="G153" s="82" t="s">
        <v>957</v>
      </c>
      <c r="H153" s="86">
        <v>0</v>
      </c>
      <c r="I153" s="87">
        <v>21.52</v>
      </c>
      <c r="J153" s="87">
        <v>1.65</v>
      </c>
      <c r="K153" s="87">
        <v>1.65</v>
      </c>
      <c r="L153" s="88">
        <v>0</v>
      </c>
      <c r="M153" s="89">
        <v>753.14</v>
      </c>
      <c r="N153" s="89">
        <v>0.05</v>
      </c>
      <c r="O153" s="89">
        <v>0.05</v>
      </c>
    </row>
    <row r="154" spans="1:15" ht="12.75" x14ac:dyDescent="0.2">
      <c r="A154" s="180">
        <v>947</v>
      </c>
      <c r="B154" s="180">
        <v>947</v>
      </c>
      <c r="C154" s="180">
        <v>1170000369068</v>
      </c>
      <c r="D154" s="180">
        <v>702</v>
      </c>
      <c r="E154" s="180">
        <v>702</v>
      </c>
      <c r="F154" s="180">
        <v>1170000369086</v>
      </c>
      <c r="G154" s="82" t="s">
        <v>958</v>
      </c>
      <c r="H154" s="86">
        <v>0</v>
      </c>
      <c r="I154" s="87">
        <v>18.829999999999998</v>
      </c>
      <c r="J154" s="87">
        <v>1.07</v>
      </c>
      <c r="K154" s="87">
        <v>1.07</v>
      </c>
      <c r="L154" s="88">
        <v>0</v>
      </c>
      <c r="M154" s="89">
        <v>2825.2</v>
      </c>
      <c r="N154" s="89">
        <v>0.05</v>
      </c>
      <c r="O154" s="89">
        <v>0.05</v>
      </c>
    </row>
    <row r="155" spans="1:15" ht="12.75" x14ac:dyDescent="0.2">
      <c r="A155" s="180">
        <v>948</v>
      </c>
      <c r="B155" s="180">
        <v>948</v>
      </c>
      <c r="C155" s="180">
        <v>1170000369100</v>
      </c>
      <c r="D155" s="180">
        <v>703</v>
      </c>
      <c r="E155" s="180">
        <v>703</v>
      </c>
      <c r="F155" s="180">
        <v>1170000369110</v>
      </c>
      <c r="G155" s="82" t="s">
        <v>959</v>
      </c>
      <c r="H155" s="86">
        <v>0</v>
      </c>
      <c r="I155" s="87">
        <v>25.8</v>
      </c>
      <c r="J155" s="87">
        <v>1.36</v>
      </c>
      <c r="K155" s="87">
        <v>1.36</v>
      </c>
      <c r="L155" s="88">
        <v>0</v>
      </c>
      <c r="M155" s="89">
        <v>1290.08</v>
      </c>
      <c r="N155" s="89">
        <v>0.05</v>
      </c>
      <c r="O155" s="89">
        <v>0.05</v>
      </c>
    </row>
    <row r="156" spans="1:15" ht="12.75" x14ac:dyDescent="0.2">
      <c r="A156" s="180">
        <v>949</v>
      </c>
      <c r="B156" s="180">
        <v>949</v>
      </c>
      <c r="C156" s="180">
        <v>1170000369129</v>
      </c>
      <c r="D156" s="180">
        <v>704</v>
      </c>
      <c r="E156" s="180">
        <v>704</v>
      </c>
      <c r="F156" s="180">
        <v>1170000369147</v>
      </c>
      <c r="G156" s="82" t="s">
        <v>960</v>
      </c>
      <c r="H156" s="86">
        <v>0</v>
      </c>
      <c r="I156" s="87">
        <v>5.83</v>
      </c>
      <c r="J156" s="87">
        <v>1.38</v>
      </c>
      <c r="K156" s="87">
        <v>1.38</v>
      </c>
      <c r="L156" s="88">
        <v>0</v>
      </c>
      <c r="M156" s="89">
        <v>291.27999999999997</v>
      </c>
      <c r="N156" s="89">
        <v>0.05</v>
      </c>
      <c r="O156" s="89">
        <v>0.05</v>
      </c>
    </row>
    <row r="157" spans="1:15" ht="12.75" x14ac:dyDescent="0.2">
      <c r="A157" s="180">
        <v>950</v>
      </c>
      <c r="B157" s="180">
        <v>950</v>
      </c>
      <c r="C157" s="180">
        <v>1170000388743</v>
      </c>
      <c r="D157" s="180">
        <v>661</v>
      </c>
      <c r="E157" s="180">
        <v>661</v>
      </c>
      <c r="F157" s="180">
        <v>1170000388752</v>
      </c>
      <c r="G157" s="82" t="s">
        <v>961</v>
      </c>
      <c r="H157" s="86">
        <v>0</v>
      </c>
      <c r="I157" s="87">
        <v>6.02</v>
      </c>
      <c r="J157" s="87">
        <v>1.58</v>
      </c>
      <c r="K157" s="87">
        <v>1.58</v>
      </c>
      <c r="L157" s="88">
        <v>0</v>
      </c>
      <c r="M157" s="89">
        <v>577.62</v>
      </c>
      <c r="N157" s="89">
        <v>0.05</v>
      </c>
      <c r="O157" s="89">
        <v>0.05</v>
      </c>
    </row>
    <row r="158" spans="1:15" ht="12.75" x14ac:dyDescent="0.2">
      <c r="A158" s="180">
        <v>951</v>
      </c>
      <c r="B158" s="180">
        <v>951</v>
      </c>
      <c r="C158" s="180">
        <v>1170000394960</v>
      </c>
      <c r="D158" s="180">
        <v>662</v>
      </c>
      <c r="E158" s="180">
        <v>662</v>
      </c>
      <c r="F158" s="180">
        <v>1170000394979</v>
      </c>
      <c r="G158" s="82" t="s">
        <v>962</v>
      </c>
      <c r="H158" s="86">
        <v>0</v>
      </c>
      <c r="I158" s="87">
        <v>2.65</v>
      </c>
      <c r="J158" s="87">
        <v>1.71</v>
      </c>
      <c r="K158" s="87">
        <v>1.71</v>
      </c>
      <c r="L158" s="88">
        <v>0</v>
      </c>
      <c r="M158" s="89">
        <v>424.43</v>
      </c>
      <c r="N158" s="89">
        <v>0.05</v>
      </c>
      <c r="O158" s="89">
        <v>0.05</v>
      </c>
    </row>
    <row r="159" spans="1:15" ht="12.75" x14ac:dyDescent="0.2">
      <c r="A159" s="180">
        <v>952</v>
      </c>
      <c r="B159" s="180">
        <v>952</v>
      </c>
      <c r="C159" s="180">
        <v>1170000395954</v>
      </c>
      <c r="D159" s="180">
        <v>663</v>
      </c>
      <c r="E159" s="180">
        <v>663</v>
      </c>
      <c r="F159" s="180">
        <v>1170000395963</v>
      </c>
      <c r="G159" s="82" t="s">
        <v>963</v>
      </c>
      <c r="H159" s="86">
        <v>0</v>
      </c>
      <c r="I159" s="87">
        <v>33.56</v>
      </c>
      <c r="J159" s="87">
        <v>1.19</v>
      </c>
      <c r="K159" s="87">
        <v>1.19</v>
      </c>
      <c r="L159" s="88">
        <v>0</v>
      </c>
      <c r="M159" s="89">
        <v>3001.5</v>
      </c>
      <c r="N159" s="89">
        <v>0.05</v>
      </c>
      <c r="O159" s="89">
        <v>0.05</v>
      </c>
    </row>
    <row r="160" spans="1:15" ht="12.75" x14ac:dyDescent="0.2">
      <c r="A160" s="180">
        <v>953</v>
      </c>
      <c r="B160" s="180">
        <v>953</v>
      </c>
      <c r="C160" s="180">
        <v>1170000400772</v>
      </c>
      <c r="D160" s="180">
        <v>664</v>
      </c>
      <c r="E160" s="180">
        <v>664</v>
      </c>
      <c r="F160" s="180">
        <v>1170000400781</v>
      </c>
      <c r="G160" s="82" t="s">
        <v>964</v>
      </c>
      <c r="H160" s="86">
        <v>0</v>
      </c>
      <c r="I160" s="87">
        <v>20.64</v>
      </c>
      <c r="J160" s="87">
        <v>1.71</v>
      </c>
      <c r="K160" s="87">
        <v>1.71</v>
      </c>
      <c r="L160" s="88">
        <v>0</v>
      </c>
      <c r="M160" s="89">
        <v>1101.03</v>
      </c>
      <c r="N160" s="89">
        <v>0.05</v>
      </c>
      <c r="O160" s="89">
        <v>0.05</v>
      </c>
    </row>
    <row r="161" spans="1:15" ht="12.75" x14ac:dyDescent="0.2">
      <c r="A161" s="180">
        <v>954</v>
      </c>
      <c r="B161" s="180">
        <v>954</v>
      </c>
      <c r="C161" s="180">
        <v>1170000407875</v>
      </c>
      <c r="D161" s="180">
        <v>665</v>
      </c>
      <c r="E161" s="180">
        <v>665</v>
      </c>
      <c r="F161" s="180">
        <v>1170000407884</v>
      </c>
      <c r="G161" s="82" t="s">
        <v>965</v>
      </c>
      <c r="H161" s="86">
        <v>0</v>
      </c>
      <c r="I161" s="87">
        <v>8.35</v>
      </c>
      <c r="J161" s="87">
        <v>1.96</v>
      </c>
      <c r="K161" s="87">
        <v>1.96</v>
      </c>
      <c r="L161" s="88">
        <v>0</v>
      </c>
      <c r="M161" s="89">
        <v>801.33</v>
      </c>
      <c r="N161" s="89">
        <v>0.05</v>
      </c>
      <c r="O161" s="89">
        <v>0.05</v>
      </c>
    </row>
    <row r="162" spans="1:15" ht="12.75" x14ac:dyDescent="0.2">
      <c r="A162" s="180">
        <v>955</v>
      </c>
      <c r="B162" s="180">
        <v>955</v>
      </c>
      <c r="C162" s="180">
        <v>1170000409696</v>
      </c>
      <c r="D162" s="180">
        <v>666</v>
      </c>
      <c r="E162" s="180">
        <v>666</v>
      </c>
      <c r="F162" s="180">
        <v>1170000409701</v>
      </c>
      <c r="G162" s="82" t="s">
        <v>966</v>
      </c>
      <c r="H162" s="86">
        <v>0.46200000000000002</v>
      </c>
      <c r="I162" s="87">
        <v>31.78</v>
      </c>
      <c r="J162" s="87">
        <v>2.13</v>
      </c>
      <c r="K162" s="87">
        <v>2.13</v>
      </c>
      <c r="L162" s="88">
        <v>0</v>
      </c>
      <c r="M162" s="89">
        <v>641.96</v>
      </c>
      <c r="N162" s="89">
        <v>0.05</v>
      </c>
      <c r="O162" s="89">
        <v>0.05</v>
      </c>
    </row>
    <row r="163" spans="1:15" ht="12.75" x14ac:dyDescent="0.2">
      <c r="A163" s="180">
        <v>956</v>
      </c>
      <c r="B163" s="180">
        <v>956</v>
      </c>
      <c r="C163" s="180">
        <v>1170000415946</v>
      </c>
      <c r="D163" s="180">
        <v>667</v>
      </c>
      <c r="E163" s="180">
        <v>667</v>
      </c>
      <c r="F163" s="180">
        <v>1170000415955</v>
      </c>
      <c r="G163" s="82" t="s">
        <v>967</v>
      </c>
      <c r="H163" s="86">
        <v>0</v>
      </c>
      <c r="I163" s="87">
        <v>0.88</v>
      </c>
      <c r="J163" s="87">
        <v>1.71</v>
      </c>
      <c r="K163" s="87">
        <v>1.71</v>
      </c>
      <c r="L163" s="88">
        <v>0</v>
      </c>
      <c r="M163" s="89">
        <v>317.68</v>
      </c>
      <c r="N163" s="89">
        <v>0.05</v>
      </c>
      <c r="O163" s="89">
        <v>0.05</v>
      </c>
    </row>
    <row r="164" spans="1:15" ht="12.75" x14ac:dyDescent="0.2">
      <c r="A164" s="180">
        <v>957</v>
      </c>
      <c r="B164" s="180">
        <v>957</v>
      </c>
      <c r="C164" s="180">
        <v>1170000413692</v>
      </c>
      <c r="D164" s="180">
        <v>668</v>
      </c>
      <c r="E164" s="180">
        <v>668</v>
      </c>
      <c r="F164" s="180">
        <v>1170000413708</v>
      </c>
      <c r="G164" s="82" t="s">
        <v>968</v>
      </c>
      <c r="H164" s="86">
        <v>0</v>
      </c>
      <c r="I164" s="87">
        <v>7.57</v>
      </c>
      <c r="J164" s="87">
        <v>1.96</v>
      </c>
      <c r="K164" s="87">
        <v>1.96</v>
      </c>
      <c r="L164" s="88">
        <v>0</v>
      </c>
      <c r="M164" s="89">
        <v>2269.7800000000002</v>
      </c>
      <c r="N164" s="89">
        <v>0.05</v>
      </c>
      <c r="O164" s="89">
        <v>0.05</v>
      </c>
    </row>
    <row r="165" spans="1:15" ht="12.75" x14ac:dyDescent="0.2">
      <c r="A165" s="180">
        <v>958</v>
      </c>
      <c r="B165" s="180">
        <v>958</v>
      </c>
      <c r="C165" s="180">
        <v>1170000424904</v>
      </c>
      <c r="D165" s="180">
        <v>669</v>
      </c>
      <c r="E165" s="180">
        <v>669</v>
      </c>
      <c r="F165" s="180">
        <v>1170000424913</v>
      </c>
      <c r="G165" s="82" t="s">
        <v>969</v>
      </c>
      <c r="H165" s="86">
        <v>0</v>
      </c>
      <c r="I165" s="87">
        <v>6.93</v>
      </c>
      <c r="J165" s="87">
        <v>2.11</v>
      </c>
      <c r="K165" s="87">
        <v>2.11</v>
      </c>
      <c r="L165" s="88">
        <v>0</v>
      </c>
      <c r="M165" s="89">
        <v>706.69</v>
      </c>
      <c r="N165" s="89">
        <v>0.05</v>
      </c>
      <c r="O165" s="89">
        <v>0.05</v>
      </c>
    </row>
    <row r="166" spans="1:15" ht="12.75" x14ac:dyDescent="0.2">
      <c r="A166" s="180">
        <v>959</v>
      </c>
      <c r="B166" s="180">
        <v>959</v>
      </c>
      <c r="C166" s="180">
        <v>1170000427170</v>
      </c>
      <c r="D166" s="180">
        <v>670</v>
      </c>
      <c r="E166" s="180">
        <v>670</v>
      </c>
      <c r="F166" s="180">
        <v>1170000427180</v>
      </c>
      <c r="G166" s="82" t="s">
        <v>970</v>
      </c>
      <c r="H166" s="86">
        <v>0</v>
      </c>
      <c r="I166" s="87">
        <v>4.6399999999999997</v>
      </c>
      <c r="J166" s="87">
        <v>1.19</v>
      </c>
      <c r="K166" s="87">
        <v>1.19</v>
      </c>
      <c r="L166" s="88">
        <v>0</v>
      </c>
      <c r="M166" s="89">
        <v>292.47000000000003</v>
      </c>
      <c r="N166" s="89">
        <v>0.05</v>
      </c>
      <c r="O166" s="89">
        <v>0.05</v>
      </c>
    </row>
    <row r="167" spans="1:15" ht="12.75" x14ac:dyDescent="0.2">
      <c r="A167" s="180">
        <v>960</v>
      </c>
      <c r="B167" s="180">
        <v>960</v>
      </c>
      <c r="C167" s="180">
        <v>1170000428528</v>
      </c>
      <c r="D167" s="180">
        <v>671</v>
      </c>
      <c r="E167" s="180">
        <v>671</v>
      </c>
      <c r="F167" s="180">
        <v>1170000428537</v>
      </c>
      <c r="G167" s="82" t="s">
        <v>971</v>
      </c>
      <c r="H167" s="86">
        <v>0</v>
      </c>
      <c r="I167" s="87">
        <v>3.42</v>
      </c>
      <c r="J167" s="87">
        <v>1.96</v>
      </c>
      <c r="K167" s="87">
        <v>1.96</v>
      </c>
      <c r="L167" s="88">
        <v>0</v>
      </c>
      <c r="M167" s="89">
        <v>1025.93</v>
      </c>
      <c r="N167" s="89">
        <v>0.05</v>
      </c>
      <c r="O167" s="89">
        <v>0.05</v>
      </c>
    </row>
    <row r="168" spans="1:15" ht="12.75" x14ac:dyDescent="0.2">
      <c r="A168" s="180">
        <v>961</v>
      </c>
      <c r="B168" s="180">
        <v>961</v>
      </c>
      <c r="C168" s="180">
        <v>1170000430182</v>
      </c>
      <c r="D168" s="180">
        <v>672</v>
      </c>
      <c r="E168" s="180">
        <v>672</v>
      </c>
      <c r="F168" s="180">
        <v>1170000430191</v>
      </c>
      <c r="G168" s="82" t="s">
        <v>972</v>
      </c>
      <c r="H168" s="86">
        <v>0</v>
      </c>
      <c r="I168" s="87">
        <v>1.63</v>
      </c>
      <c r="J168" s="87">
        <v>1.71</v>
      </c>
      <c r="K168" s="87">
        <v>1.71</v>
      </c>
      <c r="L168" s="88">
        <v>0</v>
      </c>
      <c r="M168" s="89">
        <v>326.04000000000002</v>
      </c>
      <c r="N168" s="89">
        <v>0.05</v>
      </c>
      <c r="O168" s="89">
        <v>0.05</v>
      </c>
    </row>
    <row r="169" spans="1:15" ht="12.75" x14ac:dyDescent="0.2">
      <c r="A169" s="180">
        <v>962</v>
      </c>
      <c r="B169" s="180">
        <v>962</v>
      </c>
      <c r="C169" s="180">
        <v>1170000439877</v>
      </c>
      <c r="D169" s="180">
        <v>673</v>
      </c>
      <c r="E169" s="180">
        <v>673</v>
      </c>
      <c r="F169" s="180">
        <v>1170000439886</v>
      </c>
      <c r="G169" s="82" t="s">
        <v>973</v>
      </c>
      <c r="H169" s="86">
        <v>0</v>
      </c>
      <c r="I169" s="87">
        <v>0</v>
      </c>
      <c r="J169" s="87">
        <v>1.71</v>
      </c>
      <c r="K169" s="87">
        <v>1.71</v>
      </c>
      <c r="L169" s="88">
        <v>0</v>
      </c>
      <c r="M169" s="89">
        <v>0</v>
      </c>
      <c r="N169" s="89">
        <v>0.05</v>
      </c>
      <c r="O169" s="89">
        <v>0.05</v>
      </c>
    </row>
    <row r="170" spans="1:15" ht="12.75" x14ac:dyDescent="0.2">
      <c r="A170" s="180">
        <v>963</v>
      </c>
      <c r="B170" s="180">
        <v>963</v>
      </c>
      <c r="C170" s="180">
        <v>1170000438312</v>
      </c>
      <c r="D170" s="180">
        <v>674</v>
      </c>
      <c r="E170" s="180">
        <v>674</v>
      </c>
      <c r="F170" s="180">
        <v>1170000438321</v>
      </c>
      <c r="G170" s="82" t="s">
        <v>974</v>
      </c>
      <c r="H170" s="86">
        <v>0</v>
      </c>
      <c r="I170" s="87">
        <v>6.4</v>
      </c>
      <c r="J170" s="87">
        <v>1.71</v>
      </c>
      <c r="K170" s="87">
        <v>1.71</v>
      </c>
      <c r="L170" s="88">
        <v>0</v>
      </c>
      <c r="M170" s="89">
        <v>639.64</v>
      </c>
      <c r="N170" s="89">
        <v>0.05</v>
      </c>
      <c r="O170" s="89">
        <v>0.05</v>
      </c>
    </row>
    <row r="171" spans="1:15" ht="12.75" x14ac:dyDescent="0.2">
      <c r="A171" s="180">
        <v>964</v>
      </c>
      <c r="B171" s="180">
        <v>964</v>
      </c>
      <c r="C171" s="180">
        <v>1170000437211</v>
      </c>
      <c r="D171" s="180">
        <v>675</v>
      </c>
      <c r="E171" s="180">
        <v>675</v>
      </c>
      <c r="F171" s="180">
        <v>1170000437220</v>
      </c>
      <c r="G171" s="82" t="s">
        <v>975</v>
      </c>
      <c r="H171" s="86">
        <v>0</v>
      </c>
      <c r="I171" s="87">
        <v>4.4000000000000004</v>
      </c>
      <c r="J171" s="87">
        <v>1.71</v>
      </c>
      <c r="K171" s="87">
        <v>1.71</v>
      </c>
      <c r="L171" s="88">
        <v>0</v>
      </c>
      <c r="M171" s="89">
        <v>579.23</v>
      </c>
      <c r="N171" s="89">
        <v>0.05</v>
      </c>
      <c r="O171" s="89">
        <v>0.05</v>
      </c>
    </row>
    <row r="172" spans="1:15" ht="12.75" x14ac:dyDescent="0.2">
      <c r="A172" s="180">
        <v>965</v>
      </c>
      <c r="B172" s="180">
        <v>965</v>
      </c>
      <c r="C172" s="180">
        <v>1170000444690</v>
      </c>
      <c r="D172" s="180">
        <v>676</v>
      </c>
      <c r="E172" s="180">
        <v>676</v>
      </c>
      <c r="F172" s="180">
        <v>1170000444681</v>
      </c>
      <c r="G172" s="82" t="s">
        <v>976</v>
      </c>
      <c r="H172" s="86">
        <v>0</v>
      </c>
      <c r="I172" s="87">
        <v>2.08</v>
      </c>
      <c r="J172" s="87">
        <v>2.2599999999999998</v>
      </c>
      <c r="K172" s="87">
        <v>2.2599999999999998</v>
      </c>
      <c r="L172" s="88">
        <v>0</v>
      </c>
      <c r="M172" s="89">
        <v>581.55999999999995</v>
      </c>
      <c r="N172" s="89">
        <v>0.05</v>
      </c>
      <c r="O172" s="89">
        <v>0.05</v>
      </c>
    </row>
    <row r="173" spans="1:15" ht="12.75" x14ac:dyDescent="0.2">
      <c r="A173" s="180">
        <v>966</v>
      </c>
      <c r="B173" s="180">
        <v>966</v>
      </c>
      <c r="C173" s="180">
        <v>1170000445115</v>
      </c>
      <c r="D173" s="180">
        <v>677</v>
      </c>
      <c r="E173" s="180">
        <v>677</v>
      </c>
      <c r="F173" s="180">
        <v>1170000445133</v>
      </c>
      <c r="G173" s="82" t="s">
        <v>977</v>
      </c>
      <c r="H173" s="86">
        <v>0</v>
      </c>
      <c r="I173" s="87">
        <v>3.2</v>
      </c>
      <c r="J173" s="87">
        <v>1.71</v>
      </c>
      <c r="K173" s="87">
        <v>1.71</v>
      </c>
      <c r="L173" s="88">
        <v>0</v>
      </c>
      <c r="M173" s="89">
        <v>512.29999999999995</v>
      </c>
      <c r="N173" s="89">
        <v>0.05</v>
      </c>
      <c r="O173" s="89">
        <v>0.05</v>
      </c>
    </row>
    <row r="174" spans="1:15" ht="12.75" x14ac:dyDescent="0.2">
      <c r="A174" s="180">
        <v>967</v>
      </c>
      <c r="B174" s="180">
        <v>967</v>
      </c>
      <c r="C174" s="180">
        <v>1170000446119</v>
      </c>
      <c r="D174" s="180">
        <v>678</v>
      </c>
      <c r="E174" s="180">
        <v>678</v>
      </c>
      <c r="F174" s="180">
        <v>1170000446128</v>
      </c>
      <c r="G174" s="82" t="s">
        <v>978</v>
      </c>
      <c r="H174" s="86">
        <v>0</v>
      </c>
      <c r="I174" s="87">
        <v>3.26</v>
      </c>
      <c r="J174" s="87">
        <v>2.0299999999999998</v>
      </c>
      <c r="K174" s="87">
        <v>2.0299999999999998</v>
      </c>
      <c r="L174" s="88">
        <v>0</v>
      </c>
      <c r="M174" s="89">
        <v>277.37</v>
      </c>
      <c r="N174" s="89">
        <v>0.05</v>
      </c>
      <c r="O174" s="89">
        <v>0.05</v>
      </c>
    </row>
    <row r="175" spans="1:15" ht="12.75" x14ac:dyDescent="0.2">
      <c r="A175" s="180">
        <v>968</v>
      </c>
      <c r="B175" s="180">
        <v>968</v>
      </c>
      <c r="C175" s="180">
        <v>1170000446615</v>
      </c>
      <c r="D175" s="180">
        <v>679</v>
      </c>
      <c r="E175" s="180">
        <v>679</v>
      </c>
      <c r="F175" s="180">
        <v>1170000446606</v>
      </c>
      <c r="G175" s="82" t="s">
        <v>979</v>
      </c>
      <c r="H175" s="86">
        <v>0</v>
      </c>
      <c r="I175" s="87">
        <v>4.7300000000000004</v>
      </c>
      <c r="J175" s="87">
        <v>2.11</v>
      </c>
      <c r="K175" s="87">
        <v>2.11</v>
      </c>
      <c r="L175" s="88">
        <v>0</v>
      </c>
      <c r="M175" s="89">
        <v>708.89</v>
      </c>
      <c r="N175" s="89">
        <v>0.05</v>
      </c>
      <c r="O175" s="89">
        <v>0.05</v>
      </c>
    </row>
    <row r="176" spans="1:15" ht="12.75" x14ac:dyDescent="0.2">
      <c r="A176" s="180">
        <v>969</v>
      </c>
      <c r="B176" s="180">
        <v>969</v>
      </c>
      <c r="C176" s="180">
        <v>1170000447033</v>
      </c>
      <c r="D176" s="180">
        <v>680</v>
      </c>
      <c r="E176" s="180">
        <v>680</v>
      </c>
      <c r="F176" s="180">
        <v>1170000447042</v>
      </c>
      <c r="G176" s="82" t="s">
        <v>980</v>
      </c>
      <c r="H176" s="86">
        <v>0</v>
      </c>
      <c r="I176" s="87">
        <v>2.75</v>
      </c>
      <c r="J176" s="87">
        <v>1.71</v>
      </c>
      <c r="K176" s="87">
        <v>1.71</v>
      </c>
      <c r="L176" s="88">
        <v>0</v>
      </c>
      <c r="M176" s="89">
        <v>294.36</v>
      </c>
      <c r="N176" s="89">
        <v>0.05</v>
      </c>
      <c r="O176" s="89">
        <v>0.05</v>
      </c>
    </row>
    <row r="177" spans="1:15" ht="12.75" x14ac:dyDescent="0.2">
      <c r="A177" s="180">
        <v>2034</v>
      </c>
      <c r="B177" s="180">
        <v>2034</v>
      </c>
      <c r="C177" s="180">
        <v>2034</v>
      </c>
      <c r="D177" s="180"/>
      <c r="E177" s="180"/>
      <c r="F177" s="180"/>
      <c r="G177" s="82" t="s">
        <v>981</v>
      </c>
      <c r="H177" s="86">
        <v>0</v>
      </c>
      <c r="I177" s="87">
        <v>0</v>
      </c>
      <c r="J177" s="87">
        <v>2.2200000000000002</v>
      </c>
      <c r="K177" s="87">
        <v>2.2200000000000002</v>
      </c>
      <c r="L177" s="88">
        <v>0</v>
      </c>
      <c r="M177" s="89">
        <v>0</v>
      </c>
      <c r="N177" s="89">
        <v>0</v>
      </c>
      <c r="O177" s="89">
        <v>0</v>
      </c>
    </row>
    <row r="178" spans="1:15" ht="12.75" x14ac:dyDescent="0.2">
      <c r="A178" s="180"/>
      <c r="B178" s="180"/>
      <c r="C178" s="180"/>
      <c r="D178" s="180" t="s">
        <v>982</v>
      </c>
      <c r="E178" s="180">
        <v>7015</v>
      </c>
      <c r="F178" s="180">
        <v>7015</v>
      </c>
      <c r="G178" s="82" t="s">
        <v>983</v>
      </c>
      <c r="H178" s="86">
        <v>0</v>
      </c>
      <c r="I178" s="87">
        <v>0</v>
      </c>
      <c r="J178" s="87">
        <v>0</v>
      </c>
      <c r="K178" s="87">
        <v>0</v>
      </c>
      <c r="L178" s="88">
        <v>0</v>
      </c>
      <c r="M178" s="89">
        <v>198.62</v>
      </c>
      <c r="N178" s="89">
        <v>0.05</v>
      </c>
      <c r="O178" s="89">
        <v>0.05</v>
      </c>
    </row>
    <row r="179" spans="1:15" ht="12.75" x14ac:dyDescent="0.2">
      <c r="A179" s="180" t="s">
        <v>984</v>
      </c>
      <c r="B179" s="180" t="s">
        <v>984</v>
      </c>
      <c r="C179" s="180" t="s">
        <v>984</v>
      </c>
      <c r="D179" s="180" t="s">
        <v>985</v>
      </c>
      <c r="E179" s="180" t="s">
        <v>985</v>
      </c>
      <c r="F179" s="180" t="s">
        <v>985</v>
      </c>
      <c r="G179" s="82" t="s">
        <v>986</v>
      </c>
      <c r="H179" s="86">
        <v>0</v>
      </c>
      <c r="I179" s="87">
        <v>0.7</v>
      </c>
      <c r="J179" s="87">
        <v>1.39</v>
      </c>
      <c r="K179" s="87">
        <v>1.39</v>
      </c>
      <c r="L179" s="88">
        <v>0</v>
      </c>
      <c r="M179" s="89">
        <v>281.47000000000003</v>
      </c>
      <c r="N179" s="89">
        <v>0.05</v>
      </c>
      <c r="O179" s="89">
        <v>0.05</v>
      </c>
    </row>
    <row r="180" spans="1:15" ht="12.75" x14ac:dyDescent="0.2">
      <c r="A180" s="180" t="s">
        <v>987</v>
      </c>
      <c r="B180" s="180" t="s">
        <v>987</v>
      </c>
      <c r="C180" s="180" t="s">
        <v>987</v>
      </c>
      <c r="D180" s="180" t="s">
        <v>988</v>
      </c>
      <c r="E180" s="180" t="s">
        <v>988</v>
      </c>
      <c r="F180" s="180" t="s">
        <v>988</v>
      </c>
      <c r="G180" s="82" t="s">
        <v>989</v>
      </c>
      <c r="H180" s="86">
        <v>0</v>
      </c>
      <c r="I180" s="87">
        <v>123.84</v>
      </c>
      <c r="J180" s="87">
        <v>1.08</v>
      </c>
      <c r="K180" s="87">
        <v>1.08</v>
      </c>
      <c r="L180" s="88">
        <v>0</v>
      </c>
      <c r="M180" s="89">
        <v>7553.97</v>
      </c>
      <c r="N180" s="89">
        <v>0.05</v>
      </c>
      <c r="O180" s="89">
        <v>0.05</v>
      </c>
    </row>
    <row r="181" spans="1:15" ht="12.75" x14ac:dyDescent="0.2">
      <c r="A181" s="180" t="s">
        <v>990</v>
      </c>
      <c r="B181" s="180" t="s">
        <v>990</v>
      </c>
      <c r="C181" s="180" t="s">
        <v>990</v>
      </c>
      <c r="D181" s="180" t="s">
        <v>991</v>
      </c>
      <c r="E181" s="180" t="s">
        <v>991</v>
      </c>
      <c r="F181" s="180" t="s">
        <v>991</v>
      </c>
      <c r="G181" s="82" t="s">
        <v>992</v>
      </c>
      <c r="H181" s="86">
        <v>0</v>
      </c>
      <c r="I181" s="87">
        <v>15.26</v>
      </c>
      <c r="J181" s="87">
        <v>1.19</v>
      </c>
      <c r="K181" s="87">
        <v>1.19</v>
      </c>
      <c r="L181" s="88">
        <v>0</v>
      </c>
      <c r="M181" s="89">
        <v>3051.64</v>
      </c>
      <c r="N181" s="89">
        <v>0.05</v>
      </c>
      <c r="O181" s="89">
        <v>0.05</v>
      </c>
    </row>
    <row r="182" spans="1:15" ht="12.75" x14ac:dyDescent="0.2">
      <c r="A182" s="180" t="s">
        <v>993</v>
      </c>
      <c r="B182" s="180" t="s">
        <v>993</v>
      </c>
      <c r="C182" s="180" t="s">
        <v>993</v>
      </c>
      <c r="D182" s="180" t="s">
        <v>994</v>
      </c>
      <c r="E182" s="180" t="s">
        <v>994</v>
      </c>
      <c r="F182" s="180" t="s">
        <v>994</v>
      </c>
      <c r="G182" s="82" t="s">
        <v>995</v>
      </c>
      <c r="H182" s="86">
        <v>0</v>
      </c>
      <c r="I182" s="87">
        <v>4.76</v>
      </c>
      <c r="J182" s="87">
        <v>2.2599999999999998</v>
      </c>
      <c r="K182" s="87">
        <v>2.2599999999999998</v>
      </c>
      <c r="L182" s="88">
        <v>0</v>
      </c>
      <c r="M182" s="89">
        <v>578.88</v>
      </c>
      <c r="N182" s="89">
        <v>0.05</v>
      </c>
      <c r="O182" s="89">
        <v>0.05</v>
      </c>
    </row>
    <row r="183" spans="1:15" ht="12.75" x14ac:dyDescent="0.2">
      <c r="A183" s="180" t="s">
        <v>996</v>
      </c>
      <c r="B183" s="180" t="s">
        <v>996</v>
      </c>
      <c r="C183" s="180" t="s">
        <v>996</v>
      </c>
      <c r="D183" s="180" t="s">
        <v>997</v>
      </c>
      <c r="E183" s="180" t="s">
        <v>997</v>
      </c>
      <c r="F183" s="180" t="s">
        <v>997</v>
      </c>
      <c r="G183" s="82" t="s">
        <v>998</v>
      </c>
      <c r="H183" s="86">
        <v>0</v>
      </c>
      <c r="I183" s="87">
        <v>72.239999999999995</v>
      </c>
      <c r="J183" s="87">
        <v>1.71</v>
      </c>
      <c r="K183" s="87">
        <v>1.71</v>
      </c>
      <c r="L183" s="88">
        <v>0</v>
      </c>
      <c r="M183" s="89">
        <v>4013.43</v>
      </c>
      <c r="N183" s="89">
        <v>0.05</v>
      </c>
      <c r="O183" s="89">
        <v>0.05</v>
      </c>
    </row>
    <row r="184" spans="1:15" ht="12.75" x14ac:dyDescent="0.2">
      <c r="A184" s="180" t="s">
        <v>999</v>
      </c>
      <c r="B184" s="180" t="s">
        <v>999</v>
      </c>
      <c r="C184" s="180" t="s">
        <v>999</v>
      </c>
      <c r="D184" s="180" t="s">
        <v>1000</v>
      </c>
      <c r="E184" s="180" t="s">
        <v>1000</v>
      </c>
      <c r="F184" s="180" t="s">
        <v>1000</v>
      </c>
      <c r="G184" s="82" t="s">
        <v>1001</v>
      </c>
      <c r="H184" s="86">
        <v>0</v>
      </c>
      <c r="I184" s="87">
        <v>24.91</v>
      </c>
      <c r="J184" s="87">
        <v>1.71</v>
      </c>
      <c r="K184" s="87">
        <v>1.71</v>
      </c>
      <c r="L184" s="88">
        <v>0</v>
      </c>
      <c r="M184" s="89">
        <v>2914.64</v>
      </c>
      <c r="N184" s="89">
        <v>0.05</v>
      </c>
      <c r="O184" s="89">
        <v>0.05</v>
      </c>
    </row>
    <row r="185" spans="1:15" ht="12.75" x14ac:dyDescent="0.2">
      <c r="A185" s="180" t="s">
        <v>1002</v>
      </c>
      <c r="B185" s="180" t="s">
        <v>1002</v>
      </c>
      <c r="C185" s="180" t="s">
        <v>1002</v>
      </c>
      <c r="D185" s="180" t="s">
        <v>1003</v>
      </c>
      <c r="E185" s="180" t="s">
        <v>1003</v>
      </c>
      <c r="F185" s="180" t="s">
        <v>1003</v>
      </c>
      <c r="G185" s="82" t="s">
        <v>1004</v>
      </c>
      <c r="H185" s="86">
        <v>1.1859999999999999</v>
      </c>
      <c r="I185" s="87">
        <v>36.549999999999997</v>
      </c>
      <c r="J185" s="87">
        <v>1.71</v>
      </c>
      <c r="K185" s="87">
        <v>1.71</v>
      </c>
      <c r="L185" s="88">
        <v>0</v>
      </c>
      <c r="M185" s="89">
        <v>1979.74</v>
      </c>
      <c r="N185" s="89">
        <v>0.05</v>
      </c>
      <c r="O185" s="89">
        <v>0.05</v>
      </c>
    </row>
    <row r="186" spans="1:15" ht="12.75" x14ac:dyDescent="0.2">
      <c r="A186" s="180" t="s">
        <v>1005</v>
      </c>
      <c r="B186" s="180" t="s">
        <v>1005</v>
      </c>
      <c r="C186" s="180" t="s">
        <v>1005</v>
      </c>
      <c r="D186" s="180" t="s">
        <v>1006</v>
      </c>
      <c r="E186" s="180" t="s">
        <v>1006</v>
      </c>
      <c r="F186" s="180" t="s">
        <v>1006</v>
      </c>
      <c r="G186" s="82" t="s">
        <v>1007</v>
      </c>
      <c r="H186" s="86">
        <v>1.1859999999999999</v>
      </c>
      <c r="I186" s="87">
        <v>22.12</v>
      </c>
      <c r="J186" s="87">
        <v>1.71</v>
      </c>
      <c r="K186" s="87">
        <v>1.71</v>
      </c>
      <c r="L186" s="88">
        <v>0</v>
      </c>
      <c r="M186" s="89">
        <v>1198.25</v>
      </c>
      <c r="N186" s="89">
        <v>0.05</v>
      </c>
      <c r="O186" s="89">
        <v>0.05</v>
      </c>
    </row>
    <row r="187" spans="1:15" ht="12.75" x14ac:dyDescent="0.2">
      <c r="A187" s="180" t="s">
        <v>1008</v>
      </c>
      <c r="B187" s="180" t="s">
        <v>1008</v>
      </c>
      <c r="C187" s="180" t="s">
        <v>1008</v>
      </c>
      <c r="D187" s="180" t="s">
        <v>1009</v>
      </c>
      <c r="E187" s="180" t="s">
        <v>1009</v>
      </c>
      <c r="F187" s="180" t="s">
        <v>1009</v>
      </c>
      <c r="G187" s="82" t="s">
        <v>1010</v>
      </c>
      <c r="H187" s="86">
        <v>1.1859999999999999</v>
      </c>
      <c r="I187" s="87">
        <v>6.54</v>
      </c>
      <c r="J187" s="87">
        <v>1.71</v>
      </c>
      <c r="K187" s="87">
        <v>1.71</v>
      </c>
      <c r="L187" s="88">
        <v>0</v>
      </c>
      <c r="M187" s="89">
        <v>354.24</v>
      </c>
      <c r="N187" s="89">
        <v>0.05</v>
      </c>
      <c r="O187" s="89">
        <v>0.05</v>
      </c>
    </row>
    <row r="188" spans="1:15" ht="12.75" x14ac:dyDescent="0.2">
      <c r="A188" s="180">
        <v>313</v>
      </c>
      <c r="B188" s="180">
        <v>313</v>
      </c>
      <c r="C188" s="180">
        <v>1170000604023</v>
      </c>
      <c r="D188" s="180">
        <v>388</v>
      </c>
      <c r="E188" s="180">
        <v>388</v>
      </c>
      <c r="F188" s="180">
        <v>1170000604050</v>
      </c>
      <c r="G188" s="82" t="s">
        <v>1011</v>
      </c>
      <c r="H188" s="86">
        <v>0</v>
      </c>
      <c r="I188" s="87">
        <v>33.92</v>
      </c>
      <c r="J188" s="87">
        <v>1.71</v>
      </c>
      <c r="K188" s="87">
        <v>1.71</v>
      </c>
      <c r="L188" s="88">
        <v>0</v>
      </c>
      <c r="M188" s="89">
        <v>1695.84</v>
      </c>
      <c r="N188" s="89">
        <v>0.05</v>
      </c>
      <c r="O188" s="89">
        <v>0.05</v>
      </c>
    </row>
    <row r="189" spans="1:15" ht="12.75" x14ac:dyDescent="0.2">
      <c r="A189" s="180" t="s">
        <v>1012</v>
      </c>
      <c r="B189" s="180" t="s">
        <v>1012</v>
      </c>
      <c r="C189" s="180" t="s">
        <v>1012</v>
      </c>
      <c r="D189" s="180" t="s">
        <v>1013</v>
      </c>
      <c r="E189" s="180" t="s">
        <v>1013</v>
      </c>
      <c r="F189" s="180" t="s">
        <v>1013</v>
      </c>
      <c r="G189" s="82" t="s">
        <v>1014</v>
      </c>
      <c r="H189" s="86">
        <v>0</v>
      </c>
      <c r="I189" s="87">
        <v>11.04</v>
      </c>
      <c r="J189" s="87">
        <v>1.71</v>
      </c>
      <c r="K189" s="87">
        <v>1.71</v>
      </c>
      <c r="L189" s="88">
        <v>0</v>
      </c>
      <c r="M189" s="89">
        <v>662.7</v>
      </c>
      <c r="N189" s="89">
        <v>0.05</v>
      </c>
      <c r="O189" s="89">
        <v>0.05</v>
      </c>
    </row>
    <row r="190" spans="1:15" ht="12.75" x14ac:dyDescent="0.2">
      <c r="A190" s="180" t="s">
        <v>1015</v>
      </c>
      <c r="B190" s="180" t="s">
        <v>1015</v>
      </c>
      <c r="C190" s="180" t="s">
        <v>1015</v>
      </c>
      <c r="D190" s="180" t="s">
        <v>1016</v>
      </c>
      <c r="E190" s="180" t="s">
        <v>1016</v>
      </c>
      <c r="F190" s="180" t="s">
        <v>1016</v>
      </c>
      <c r="G190" s="82" t="s">
        <v>1017</v>
      </c>
      <c r="H190" s="86">
        <v>0</v>
      </c>
      <c r="I190" s="87">
        <v>1.1599999999999999</v>
      </c>
      <c r="J190" s="87">
        <v>1.96</v>
      </c>
      <c r="K190" s="87">
        <v>1.96</v>
      </c>
      <c r="L190" s="88">
        <v>0</v>
      </c>
      <c r="M190" s="89">
        <v>582.47</v>
      </c>
      <c r="N190" s="89">
        <v>0.05</v>
      </c>
      <c r="O190" s="89">
        <v>0.05</v>
      </c>
    </row>
    <row r="191" spans="1:15" ht="12.75" x14ac:dyDescent="0.2">
      <c r="A191" s="180" t="s">
        <v>1018</v>
      </c>
      <c r="B191" s="180" t="s">
        <v>1018</v>
      </c>
      <c r="C191" s="180" t="s">
        <v>1018</v>
      </c>
      <c r="D191" s="180" t="s">
        <v>1019</v>
      </c>
      <c r="E191" s="180" t="s">
        <v>1019</v>
      </c>
      <c r="F191" s="180" t="s">
        <v>1019</v>
      </c>
      <c r="G191" s="82" t="s">
        <v>1020</v>
      </c>
      <c r="H191" s="86">
        <v>0</v>
      </c>
      <c r="I191" s="87">
        <v>10.49</v>
      </c>
      <c r="J191" s="87">
        <v>1.71</v>
      </c>
      <c r="K191" s="87">
        <v>1.71</v>
      </c>
      <c r="L191" s="88">
        <v>0</v>
      </c>
      <c r="M191" s="89">
        <v>764.16</v>
      </c>
      <c r="N191" s="89">
        <v>0.05</v>
      </c>
      <c r="O191" s="89">
        <v>0.05</v>
      </c>
    </row>
    <row r="192" spans="1:15" ht="12.75" x14ac:dyDescent="0.2">
      <c r="A192" s="180" t="s">
        <v>1021</v>
      </c>
      <c r="B192" s="180" t="s">
        <v>1021</v>
      </c>
      <c r="C192" s="180" t="s">
        <v>1021</v>
      </c>
      <c r="D192" s="180" t="s">
        <v>1022</v>
      </c>
      <c r="E192" s="180" t="s">
        <v>1022</v>
      </c>
      <c r="F192" s="180" t="s">
        <v>1022</v>
      </c>
      <c r="G192" s="82" t="s">
        <v>1023</v>
      </c>
      <c r="H192" s="86">
        <v>0</v>
      </c>
      <c r="I192" s="87">
        <v>12.72</v>
      </c>
      <c r="J192" s="87">
        <v>1.71</v>
      </c>
      <c r="K192" s="87">
        <v>1.71</v>
      </c>
      <c r="L192" s="88">
        <v>0</v>
      </c>
      <c r="M192" s="89">
        <v>1526.02</v>
      </c>
      <c r="N192" s="89">
        <v>0.05</v>
      </c>
      <c r="O192" s="89">
        <v>0.05</v>
      </c>
    </row>
    <row r="193" spans="1:15" ht="12.75" x14ac:dyDescent="0.2">
      <c r="A193" s="180" t="s">
        <v>1024</v>
      </c>
      <c r="B193" s="180" t="s">
        <v>1024</v>
      </c>
      <c r="C193" s="180" t="s">
        <v>1024</v>
      </c>
      <c r="D193" s="180" t="s">
        <v>1025</v>
      </c>
      <c r="E193" s="180" t="s">
        <v>1025</v>
      </c>
      <c r="F193" s="180" t="s">
        <v>1025</v>
      </c>
      <c r="G193" s="82" t="s">
        <v>1026</v>
      </c>
      <c r="H193" s="86">
        <v>1.1739999999999999</v>
      </c>
      <c r="I193" s="87">
        <v>13.12</v>
      </c>
      <c r="J193" s="87">
        <v>1.71</v>
      </c>
      <c r="K193" s="87">
        <v>1.71</v>
      </c>
      <c r="L193" s="88">
        <v>0</v>
      </c>
      <c r="M193" s="89">
        <v>268.06</v>
      </c>
      <c r="N193" s="89">
        <v>0.05</v>
      </c>
      <c r="O193" s="89">
        <v>0.05</v>
      </c>
    </row>
    <row r="194" spans="1:15" ht="12.75" x14ac:dyDescent="0.2">
      <c r="A194" s="180" t="s">
        <v>1027</v>
      </c>
      <c r="B194" s="180" t="s">
        <v>1027</v>
      </c>
      <c r="C194" s="180" t="s">
        <v>1027</v>
      </c>
      <c r="D194" s="180" t="s">
        <v>1028</v>
      </c>
      <c r="E194" s="180" t="s">
        <v>1028</v>
      </c>
      <c r="F194" s="180" t="s">
        <v>1028</v>
      </c>
      <c r="G194" s="82" t="s">
        <v>1029</v>
      </c>
      <c r="H194" s="86">
        <v>0</v>
      </c>
      <c r="I194" s="87">
        <v>1.03</v>
      </c>
      <c r="J194" s="87">
        <v>2.0299999999999998</v>
      </c>
      <c r="K194" s="87">
        <v>2.0299999999999998</v>
      </c>
      <c r="L194" s="88">
        <v>0</v>
      </c>
      <c r="M194" s="89">
        <v>1029.6400000000001</v>
      </c>
      <c r="N194" s="89">
        <v>0.05</v>
      </c>
      <c r="O194" s="89">
        <v>0.05</v>
      </c>
    </row>
    <row r="195" spans="1:15" ht="12.75" x14ac:dyDescent="0.2">
      <c r="A195" s="180" t="s">
        <v>1030</v>
      </c>
      <c r="B195" s="180" t="s">
        <v>1030</v>
      </c>
      <c r="C195" s="180" t="s">
        <v>1030</v>
      </c>
      <c r="D195" s="180" t="s">
        <v>1031</v>
      </c>
      <c r="E195" s="180" t="s">
        <v>1031</v>
      </c>
      <c r="F195" s="180" t="s">
        <v>1031</v>
      </c>
      <c r="G195" s="82" t="s">
        <v>1032</v>
      </c>
      <c r="H195" s="86">
        <v>1.1890000000000001</v>
      </c>
      <c r="I195" s="87">
        <v>3.26</v>
      </c>
      <c r="J195" s="87">
        <v>1.71</v>
      </c>
      <c r="K195" s="87">
        <v>1.71</v>
      </c>
      <c r="L195" s="88">
        <v>0</v>
      </c>
      <c r="M195" s="89">
        <v>325.69</v>
      </c>
      <c r="N195" s="89">
        <v>0.05</v>
      </c>
      <c r="O195" s="89">
        <v>0.05</v>
      </c>
    </row>
    <row r="196" spans="1:15" ht="12.75" x14ac:dyDescent="0.2">
      <c r="A196" s="180" t="s">
        <v>1033</v>
      </c>
      <c r="B196" s="180" t="s">
        <v>1033</v>
      </c>
      <c r="C196" s="180" t="s">
        <v>1033</v>
      </c>
      <c r="D196" s="180" t="s">
        <v>1034</v>
      </c>
      <c r="E196" s="180" t="s">
        <v>1034</v>
      </c>
      <c r="F196" s="180" t="s">
        <v>1034</v>
      </c>
      <c r="G196" s="82" t="s">
        <v>1035</v>
      </c>
      <c r="H196" s="86">
        <v>0</v>
      </c>
      <c r="I196" s="87">
        <v>6.4</v>
      </c>
      <c r="J196" s="87">
        <v>1.77</v>
      </c>
      <c r="K196" s="87">
        <v>1.77</v>
      </c>
      <c r="L196" s="88">
        <v>0</v>
      </c>
      <c r="M196" s="89">
        <v>895.61</v>
      </c>
      <c r="N196" s="89">
        <v>0.05</v>
      </c>
      <c r="O196" s="89">
        <v>0.05</v>
      </c>
    </row>
    <row r="197" spans="1:15" ht="12.75" x14ac:dyDescent="0.2">
      <c r="A197" s="180" t="s">
        <v>1036</v>
      </c>
      <c r="B197" s="180" t="s">
        <v>1036</v>
      </c>
      <c r="C197" s="180" t="s">
        <v>1036</v>
      </c>
      <c r="D197" s="180" t="s">
        <v>1037</v>
      </c>
      <c r="E197" s="180" t="s">
        <v>1037</v>
      </c>
      <c r="F197" s="180" t="s">
        <v>1037</v>
      </c>
      <c r="G197" s="82" t="s">
        <v>1038</v>
      </c>
      <c r="H197" s="86">
        <v>0</v>
      </c>
      <c r="I197" s="87">
        <v>0.47</v>
      </c>
      <c r="J197" s="87">
        <v>1.71</v>
      </c>
      <c r="K197" s="87">
        <v>1.71</v>
      </c>
      <c r="L197" s="88">
        <v>0</v>
      </c>
      <c r="M197" s="89">
        <v>328.47</v>
      </c>
      <c r="N197" s="89">
        <v>0.05</v>
      </c>
      <c r="O197" s="89">
        <v>0.05</v>
      </c>
    </row>
    <row r="198" spans="1:15" ht="12.75" x14ac:dyDescent="0.2">
      <c r="A198" s="180" t="s">
        <v>1039</v>
      </c>
      <c r="B198" s="180" t="s">
        <v>1039</v>
      </c>
      <c r="C198" s="180" t="s">
        <v>1039</v>
      </c>
      <c r="D198" s="180" t="s">
        <v>1040</v>
      </c>
      <c r="E198" s="180" t="s">
        <v>1040</v>
      </c>
      <c r="F198" s="180" t="s">
        <v>1040</v>
      </c>
      <c r="G198" s="82" t="s">
        <v>1041</v>
      </c>
      <c r="H198" s="86">
        <v>1.1910000000000001</v>
      </c>
      <c r="I198" s="87">
        <v>3.16</v>
      </c>
      <c r="J198" s="87">
        <v>1.71</v>
      </c>
      <c r="K198" s="87">
        <v>1.71</v>
      </c>
      <c r="L198" s="88">
        <v>0</v>
      </c>
      <c r="M198" s="89">
        <v>580.48</v>
      </c>
      <c r="N198" s="89">
        <v>0.05</v>
      </c>
      <c r="O198" s="89">
        <v>0.05</v>
      </c>
    </row>
    <row r="199" spans="1:15" ht="12.75" x14ac:dyDescent="0.2">
      <c r="A199" s="180" t="s">
        <v>1042</v>
      </c>
      <c r="B199" s="180" t="s">
        <v>1042</v>
      </c>
      <c r="C199" s="180" t="s">
        <v>1042</v>
      </c>
      <c r="D199" s="180" t="s">
        <v>1043</v>
      </c>
      <c r="E199" s="180" t="s">
        <v>1043</v>
      </c>
      <c r="F199" s="180" t="s">
        <v>1043</v>
      </c>
      <c r="G199" s="82" t="s">
        <v>1044</v>
      </c>
      <c r="H199" s="86">
        <v>0</v>
      </c>
      <c r="I199" s="87">
        <v>3.61</v>
      </c>
      <c r="J199" s="87">
        <v>1.19</v>
      </c>
      <c r="K199" s="87">
        <v>1.19</v>
      </c>
      <c r="L199" s="88">
        <v>0</v>
      </c>
      <c r="M199" s="89">
        <v>325.33</v>
      </c>
      <c r="N199" s="89">
        <v>0.05</v>
      </c>
      <c r="O199" s="89">
        <v>0.05</v>
      </c>
    </row>
    <row r="200" spans="1:15" ht="12.75" x14ac:dyDescent="0.2">
      <c r="A200" s="180" t="s">
        <v>1045</v>
      </c>
      <c r="B200" s="180" t="s">
        <v>1045</v>
      </c>
      <c r="C200" s="180" t="s">
        <v>1045</v>
      </c>
      <c r="D200" s="180" t="s">
        <v>1046</v>
      </c>
      <c r="E200" s="180" t="s">
        <v>1046</v>
      </c>
      <c r="F200" s="180" t="s">
        <v>1046</v>
      </c>
      <c r="G200" s="82" t="s">
        <v>1047</v>
      </c>
      <c r="H200" s="86">
        <v>1.171</v>
      </c>
      <c r="I200" s="87">
        <v>561.13</v>
      </c>
      <c r="J200" s="87">
        <v>1.67</v>
      </c>
      <c r="K200" s="87">
        <v>1.67</v>
      </c>
      <c r="L200" s="88">
        <v>-1.196</v>
      </c>
      <c r="M200" s="89">
        <v>1486.99</v>
      </c>
      <c r="N200" s="89">
        <v>0.05</v>
      </c>
      <c r="O200" s="89">
        <v>0.05</v>
      </c>
    </row>
    <row r="201" spans="1:15" ht="12.75" x14ac:dyDescent="0.2">
      <c r="A201" s="180" t="s">
        <v>1048</v>
      </c>
      <c r="B201" s="180" t="s">
        <v>1048</v>
      </c>
      <c r="C201" s="180" t="s">
        <v>1048</v>
      </c>
      <c r="D201" s="180" t="s">
        <v>1049</v>
      </c>
      <c r="E201" s="180" t="s">
        <v>1049</v>
      </c>
      <c r="F201" s="180" t="s">
        <v>1049</v>
      </c>
      <c r="G201" s="82" t="s">
        <v>1050</v>
      </c>
      <c r="H201" s="86">
        <v>0</v>
      </c>
      <c r="I201" s="87">
        <v>193.7</v>
      </c>
      <c r="J201" s="87">
        <v>1.39</v>
      </c>
      <c r="K201" s="87">
        <v>1.39</v>
      </c>
      <c r="L201" s="88">
        <v>0</v>
      </c>
      <c r="M201" s="89">
        <v>5165.43</v>
      </c>
      <c r="N201" s="89">
        <v>0.05</v>
      </c>
      <c r="O201" s="89">
        <v>0.05</v>
      </c>
    </row>
    <row r="202" spans="1:15" ht="12.75" x14ac:dyDescent="0.2">
      <c r="A202" s="180" t="s">
        <v>1051</v>
      </c>
      <c r="B202" s="180" t="s">
        <v>1051</v>
      </c>
      <c r="C202" s="180" t="s">
        <v>1051</v>
      </c>
      <c r="D202" s="180" t="s">
        <v>1052</v>
      </c>
      <c r="E202" s="180" t="s">
        <v>1052</v>
      </c>
      <c r="F202" s="180" t="s">
        <v>1052</v>
      </c>
      <c r="G202" s="82" t="s">
        <v>1053</v>
      </c>
      <c r="H202" s="86">
        <v>0</v>
      </c>
      <c r="I202" s="87">
        <v>7.04</v>
      </c>
      <c r="J202" s="87">
        <v>1.71</v>
      </c>
      <c r="K202" s="87">
        <v>1.71</v>
      </c>
      <c r="L202" s="88">
        <v>0</v>
      </c>
      <c r="M202" s="89">
        <v>703.94</v>
      </c>
      <c r="N202" s="89">
        <v>0.05</v>
      </c>
      <c r="O202" s="89">
        <v>0.05</v>
      </c>
    </row>
    <row r="203" spans="1:15" ht="12.75" x14ac:dyDescent="0.2">
      <c r="A203" s="180" t="s">
        <v>1054</v>
      </c>
      <c r="B203" s="180" t="s">
        <v>1054</v>
      </c>
      <c r="C203" s="180" t="s">
        <v>1054</v>
      </c>
      <c r="D203" s="180" t="s">
        <v>1055</v>
      </c>
      <c r="E203" s="180" t="s">
        <v>1055</v>
      </c>
      <c r="F203" s="180" t="s">
        <v>1055</v>
      </c>
      <c r="G203" s="82" t="s">
        <v>1056</v>
      </c>
      <c r="H203" s="86">
        <v>0</v>
      </c>
      <c r="I203" s="87">
        <v>16.38</v>
      </c>
      <c r="J203" s="87">
        <v>1.71</v>
      </c>
      <c r="K203" s="87">
        <v>1.71</v>
      </c>
      <c r="L203" s="88">
        <v>0</v>
      </c>
      <c r="M203" s="89">
        <v>2502.34</v>
      </c>
      <c r="N203" s="89">
        <v>0.05</v>
      </c>
      <c r="O203" s="89">
        <v>0.05</v>
      </c>
    </row>
    <row r="204" spans="1:15" ht="12.75" x14ac:dyDescent="0.2">
      <c r="A204" s="180" t="s">
        <v>1057</v>
      </c>
      <c r="B204" s="180" t="s">
        <v>1057</v>
      </c>
      <c r="C204" s="180" t="s">
        <v>1057</v>
      </c>
      <c r="D204" s="180" t="s">
        <v>1058</v>
      </c>
      <c r="E204" s="180" t="s">
        <v>1058</v>
      </c>
      <c r="F204" s="180" t="s">
        <v>1058</v>
      </c>
      <c r="G204" s="82" t="s">
        <v>1059</v>
      </c>
      <c r="H204" s="86">
        <v>0</v>
      </c>
      <c r="I204" s="87">
        <v>10.88</v>
      </c>
      <c r="J204" s="87">
        <v>1.71</v>
      </c>
      <c r="K204" s="87">
        <v>1.71</v>
      </c>
      <c r="L204" s="88">
        <v>0</v>
      </c>
      <c r="M204" s="89">
        <v>1305</v>
      </c>
      <c r="N204" s="89">
        <v>0.05</v>
      </c>
      <c r="O204" s="89">
        <v>0.05</v>
      </c>
    </row>
    <row r="205" spans="1:15" ht="12.75" x14ac:dyDescent="0.2">
      <c r="A205" s="180" t="s">
        <v>1060</v>
      </c>
      <c r="B205" s="180" t="s">
        <v>1060</v>
      </c>
      <c r="C205" s="180" t="s">
        <v>1060</v>
      </c>
      <c r="D205" s="180" t="s">
        <v>1061</v>
      </c>
      <c r="E205" s="180" t="s">
        <v>1061</v>
      </c>
      <c r="F205" s="180" t="s">
        <v>1061</v>
      </c>
      <c r="G205" s="82" t="s">
        <v>1062</v>
      </c>
      <c r="H205" s="86">
        <v>0</v>
      </c>
      <c r="I205" s="87">
        <v>23.4</v>
      </c>
      <c r="J205" s="87">
        <v>1.71</v>
      </c>
      <c r="K205" s="87">
        <v>1.71</v>
      </c>
      <c r="L205" s="88">
        <v>0</v>
      </c>
      <c r="M205" s="89">
        <v>3743.9</v>
      </c>
      <c r="N205" s="89">
        <v>0.05</v>
      </c>
      <c r="O205" s="89">
        <v>0.05</v>
      </c>
    </row>
    <row r="206" spans="1:15" ht="12.75" x14ac:dyDescent="0.2">
      <c r="A206" s="180" t="s">
        <v>1063</v>
      </c>
      <c r="B206" s="180" t="s">
        <v>1063</v>
      </c>
      <c r="C206" s="180" t="s">
        <v>1063</v>
      </c>
      <c r="D206" s="180" t="s">
        <v>1064</v>
      </c>
      <c r="E206" s="180" t="s">
        <v>1064</v>
      </c>
      <c r="F206" s="180" t="s">
        <v>1064</v>
      </c>
      <c r="G206" s="82" t="s">
        <v>1065</v>
      </c>
      <c r="H206" s="86">
        <v>0.46200000000000002</v>
      </c>
      <c r="I206" s="87">
        <v>27.53</v>
      </c>
      <c r="J206" s="87">
        <v>2.13</v>
      </c>
      <c r="K206" s="87">
        <v>2.13</v>
      </c>
      <c r="L206" s="88">
        <v>0</v>
      </c>
      <c r="M206" s="89">
        <v>556.11</v>
      </c>
      <c r="N206" s="89">
        <v>0.05</v>
      </c>
      <c r="O206" s="89">
        <v>0.05</v>
      </c>
    </row>
    <row r="207" spans="1:15" ht="12.75" x14ac:dyDescent="0.2">
      <c r="A207" s="180" t="s">
        <v>1066</v>
      </c>
      <c r="B207" s="180" t="s">
        <v>1066</v>
      </c>
      <c r="C207" s="180" t="s">
        <v>1066</v>
      </c>
      <c r="D207" s="180" t="s">
        <v>1067</v>
      </c>
      <c r="E207" s="180" t="s">
        <v>1067</v>
      </c>
      <c r="F207" s="180" t="s">
        <v>1067</v>
      </c>
      <c r="G207" s="82" t="s">
        <v>1068</v>
      </c>
      <c r="H207" s="86">
        <v>0</v>
      </c>
      <c r="I207" s="87">
        <v>4.46</v>
      </c>
      <c r="J207" s="87">
        <v>1.71</v>
      </c>
      <c r="K207" s="87">
        <v>1.71</v>
      </c>
      <c r="L207" s="88">
        <v>0</v>
      </c>
      <c r="M207" s="89">
        <v>579.17999999999995</v>
      </c>
      <c r="N207" s="89">
        <v>0.05</v>
      </c>
      <c r="O207" s="89">
        <v>0.05</v>
      </c>
    </row>
    <row r="208" spans="1:15" ht="12.75" x14ac:dyDescent="0.2">
      <c r="A208" s="180" t="s">
        <v>1069</v>
      </c>
      <c r="B208" s="180" t="s">
        <v>1069</v>
      </c>
      <c r="C208" s="180" t="s">
        <v>1069</v>
      </c>
      <c r="D208" s="180" t="s">
        <v>1070</v>
      </c>
      <c r="E208" s="180" t="s">
        <v>1070</v>
      </c>
      <c r="F208" s="180" t="s">
        <v>1070</v>
      </c>
      <c r="G208" s="82" t="s">
        <v>1071</v>
      </c>
      <c r="H208" s="86">
        <v>0</v>
      </c>
      <c r="I208" s="87">
        <v>701.22</v>
      </c>
      <c r="J208" s="87">
        <v>1.1299999999999999</v>
      </c>
      <c r="K208" s="87">
        <v>1.1299999999999999</v>
      </c>
      <c r="L208" s="88">
        <v>0</v>
      </c>
      <c r="M208" s="89">
        <v>29016.18</v>
      </c>
      <c r="N208" s="89">
        <v>0.05</v>
      </c>
      <c r="O208" s="89">
        <v>0.05</v>
      </c>
    </row>
    <row r="209" spans="1:15" ht="12.75" x14ac:dyDescent="0.2">
      <c r="A209" s="180" t="s">
        <v>1072</v>
      </c>
      <c r="B209" s="180" t="s">
        <v>1072</v>
      </c>
      <c r="C209" s="180" t="s">
        <v>1072</v>
      </c>
      <c r="D209" s="180" t="s">
        <v>1073</v>
      </c>
      <c r="E209" s="180" t="s">
        <v>1073</v>
      </c>
      <c r="F209" s="180" t="s">
        <v>1073</v>
      </c>
      <c r="G209" s="82" t="s">
        <v>1074</v>
      </c>
      <c r="H209" s="86">
        <v>0</v>
      </c>
      <c r="I209" s="87">
        <v>3.08</v>
      </c>
      <c r="J209" s="87">
        <v>1.71</v>
      </c>
      <c r="K209" s="87">
        <v>1.71</v>
      </c>
      <c r="L209" s="88">
        <v>0</v>
      </c>
      <c r="M209" s="89">
        <v>262.19</v>
      </c>
      <c r="N209" s="89">
        <v>0.05</v>
      </c>
      <c r="O209" s="89">
        <v>0.05</v>
      </c>
    </row>
    <row r="210" spans="1:15" ht="12.75" x14ac:dyDescent="0.2">
      <c r="A210" s="180" t="s">
        <v>1075</v>
      </c>
      <c r="B210" s="180" t="s">
        <v>1075</v>
      </c>
      <c r="C210" s="180" t="s">
        <v>1075</v>
      </c>
      <c r="D210" s="180" t="s">
        <v>1076</v>
      </c>
      <c r="E210" s="180" t="s">
        <v>1076</v>
      </c>
      <c r="F210" s="180" t="s">
        <v>1076</v>
      </c>
      <c r="G210" s="82" t="s">
        <v>1077</v>
      </c>
      <c r="H210" s="86">
        <v>1.1859999999999999</v>
      </c>
      <c r="I210" s="87">
        <v>12.89</v>
      </c>
      <c r="J210" s="87">
        <v>1.71</v>
      </c>
      <c r="K210" s="87">
        <v>1.71</v>
      </c>
      <c r="L210" s="88">
        <v>0</v>
      </c>
      <c r="M210" s="89">
        <v>698.09</v>
      </c>
      <c r="N210" s="89">
        <v>0.05</v>
      </c>
      <c r="O210" s="89">
        <v>0.05</v>
      </c>
    </row>
    <row r="211" spans="1:15" ht="12.75" x14ac:dyDescent="0.2">
      <c r="A211" s="180" t="s">
        <v>1078</v>
      </c>
      <c r="B211" s="180" t="s">
        <v>1078</v>
      </c>
      <c r="C211" s="180" t="s">
        <v>1078</v>
      </c>
      <c r="D211" s="180" t="s">
        <v>1079</v>
      </c>
      <c r="E211" s="180" t="s">
        <v>1079</v>
      </c>
      <c r="F211" s="180" t="s">
        <v>1079</v>
      </c>
      <c r="G211" s="82" t="s">
        <v>1080</v>
      </c>
      <c r="H211" s="86">
        <v>0</v>
      </c>
      <c r="I211" s="87">
        <v>35.17</v>
      </c>
      <c r="J211" s="87">
        <v>1.37</v>
      </c>
      <c r="K211" s="87">
        <v>1.37</v>
      </c>
      <c r="L211" s="88">
        <v>0</v>
      </c>
      <c r="M211" s="89">
        <v>1758.26</v>
      </c>
      <c r="N211" s="89">
        <v>0.05</v>
      </c>
      <c r="O211" s="89">
        <v>0.05</v>
      </c>
    </row>
    <row r="212" spans="1:15" ht="12.75" x14ac:dyDescent="0.2">
      <c r="A212" s="180" t="s">
        <v>1081</v>
      </c>
      <c r="B212" s="180" t="s">
        <v>1081</v>
      </c>
      <c r="C212" s="180" t="s">
        <v>1081</v>
      </c>
      <c r="D212" s="180" t="s">
        <v>1082</v>
      </c>
      <c r="E212" s="180" t="s">
        <v>1082</v>
      </c>
      <c r="F212" s="180" t="s">
        <v>1082</v>
      </c>
      <c r="G212" s="82" t="s">
        <v>1083</v>
      </c>
      <c r="H212" s="86">
        <v>0</v>
      </c>
      <c r="I212" s="87">
        <v>511.61</v>
      </c>
      <c r="J212" s="87">
        <v>1.37</v>
      </c>
      <c r="K212" s="87">
        <v>1.37</v>
      </c>
      <c r="L212" s="88">
        <v>0</v>
      </c>
      <c r="M212" s="89">
        <v>3255.69</v>
      </c>
      <c r="N212" s="89">
        <v>0.05</v>
      </c>
      <c r="O212" s="89">
        <v>0.05</v>
      </c>
    </row>
    <row r="213" spans="1:15" ht="12.75" x14ac:dyDescent="0.2">
      <c r="A213" s="180" t="s">
        <v>1084</v>
      </c>
      <c r="B213" s="180" t="s">
        <v>1084</v>
      </c>
      <c r="C213" s="180" t="s">
        <v>1084</v>
      </c>
      <c r="D213" s="180" t="s">
        <v>1085</v>
      </c>
      <c r="E213" s="180" t="s">
        <v>1085</v>
      </c>
      <c r="F213" s="180" t="s">
        <v>1085</v>
      </c>
      <c r="G213" s="82" t="s">
        <v>1086</v>
      </c>
      <c r="H213" s="86">
        <v>1.1910000000000001</v>
      </c>
      <c r="I213" s="87">
        <v>1.28</v>
      </c>
      <c r="J213" s="87">
        <v>1.71</v>
      </c>
      <c r="K213" s="87">
        <v>1.71</v>
      </c>
      <c r="L213" s="88">
        <v>0</v>
      </c>
      <c r="M213" s="89">
        <v>295.82</v>
      </c>
      <c r="N213" s="89">
        <v>0.05</v>
      </c>
      <c r="O213" s="89">
        <v>0.05</v>
      </c>
    </row>
    <row r="214" spans="1:15" ht="12.75" x14ac:dyDescent="0.2">
      <c r="A214" s="180" t="s">
        <v>1087</v>
      </c>
      <c r="B214" s="180" t="s">
        <v>1087</v>
      </c>
      <c r="C214" s="180" t="s">
        <v>1087</v>
      </c>
      <c r="D214" s="180" t="s">
        <v>1088</v>
      </c>
      <c r="E214" s="180" t="s">
        <v>1088</v>
      </c>
      <c r="F214" s="180" t="s">
        <v>1088</v>
      </c>
      <c r="G214" s="82" t="s">
        <v>1089</v>
      </c>
      <c r="H214" s="86">
        <v>0</v>
      </c>
      <c r="I214" s="87">
        <v>32.18</v>
      </c>
      <c r="J214" s="87">
        <v>1.71</v>
      </c>
      <c r="K214" s="87">
        <v>1.71</v>
      </c>
      <c r="L214" s="88">
        <v>0</v>
      </c>
      <c r="M214" s="89">
        <v>2557.16</v>
      </c>
      <c r="N214" s="89">
        <v>0.05</v>
      </c>
      <c r="O214" s="89">
        <v>0.05</v>
      </c>
    </row>
    <row r="215" spans="1:15" ht="12.75" x14ac:dyDescent="0.2">
      <c r="A215" s="180" t="s">
        <v>1090</v>
      </c>
      <c r="B215" s="180" t="s">
        <v>1090</v>
      </c>
      <c r="C215" s="180" t="s">
        <v>1090</v>
      </c>
      <c r="D215" s="180" t="s">
        <v>1091</v>
      </c>
      <c r="E215" s="180" t="s">
        <v>1091</v>
      </c>
      <c r="F215" s="180" t="s">
        <v>1091</v>
      </c>
      <c r="G215" s="82" t="s">
        <v>1092</v>
      </c>
      <c r="H215" s="86">
        <v>1.1870000000000001</v>
      </c>
      <c r="I215" s="87">
        <v>5.3</v>
      </c>
      <c r="J215" s="87">
        <v>1.71</v>
      </c>
      <c r="K215" s="87">
        <v>1.71</v>
      </c>
      <c r="L215" s="88">
        <v>0</v>
      </c>
      <c r="M215" s="89">
        <v>323.64999999999998</v>
      </c>
      <c r="N215" s="89">
        <v>0.05</v>
      </c>
      <c r="O215" s="89">
        <v>0.05</v>
      </c>
    </row>
    <row r="216" spans="1:15" ht="12.75" x14ac:dyDescent="0.2">
      <c r="A216" s="180" t="s">
        <v>1093</v>
      </c>
      <c r="B216" s="180" t="s">
        <v>1093</v>
      </c>
      <c r="C216" s="180" t="s">
        <v>1093</v>
      </c>
      <c r="D216" s="180" t="s">
        <v>1094</v>
      </c>
      <c r="E216" s="180" t="s">
        <v>1094</v>
      </c>
      <c r="F216" s="180" t="s">
        <v>1094</v>
      </c>
      <c r="G216" s="82" t="s">
        <v>1095</v>
      </c>
      <c r="H216" s="86">
        <v>0</v>
      </c>
      <c r="I216" s="87">
        <v>17.989999999999998</v>
      </c>
      <c r="J216" s="87">
        <v>1.71</v>
      </c>
      <c r="K216" s="87">
        <v>1.71</v>
      </c>
      <c r="L216" s="88">
        <v>0</v>
      </c>
      <c r="M216" s="89">
        <v>2698.7</v>
      </c>
      <c r="N216" s="89">
        <v>0.05</v>
      </c>
      <c r="O216" s="89">
        <v>0.05</v>
      </c>
    </row>
    <row r="217" spans="1:15" ht="12.75" x14ac:dyDescent="0.2">
      <c r="A217" s="180" t="s">
        <v>1096</v>
      </c>
      <c r="B217" s="180" t="s">
        <v>1096</v>
      </c>
      <c r="C217" s="180" t="s">
        <v>1096</v>
      </c>
      <c r="D217" s="180" t="s">
        <v>1097</v>
      </c>
      <c r="E217" s="180" t="s">
        <v>1097</v>
      </c>
      <c r="F217" s="180" t="s">
        <v>1097</v>
      </c>
      <c r="G217" s="82" t="s">
        <v>1098</v>
      </c>
      <c r="H217" s="86">
        <v>0</v>
      </c>
      <c r="I217" s="87">
        <v>9.56</v>
      </c>
      <c r="J217" s="87">
        <v>1.71</v>
      </c>
      <c r="K217" s="87">
        <v>1.71</v>
      </c>
      <c r="L217" s="88">
        <v>0</v>
      </c>
      <c r="M217" s="89">
        <v>1529.18</v>
      </c>
      <c r="N217" s="89">
        <v>0.05</v>
      </c>
      <c r="O217" s="89">
        <v>0.05</v>
      </c>
    </row>
    <row r="218" spans="1:15" ht="12.75" x14ac:dyDescent="0.2">
      <c r="A218" s="180" t="s">
        <v>1099</v>
      </c>
      <c r="B218" s="180" t="s">
        <v>1099</v>
      </c>
      <c r="C218" s="180" t="s">
        <v>1099</v>
      </c>
      <c r="D218" s="180" t="s">
        <v>1100</v>
      </c>
      <c r="E218" s="180" t="s">
        <v>1100</v>
      </c>
      <c r="F218" s="180" t="s">
        <v>1100</v>
      </c>
      <c r="G218" s="82" t="s">
        <v>1101</v>
      </c>
      <c r="H218" s="86">
        <v>0</v>
      </c>
      <c r="I218" s="87">
        <v>22</v>
      </c>
      <c r="J218" s="87">
        <v>1.71</v>
      </c>
      <c r="K218" s="87">
        <v>1.71</v>
      </c>
      <c r="L218" s="88">
        <v>0</v>
      </c>
      <c r="M218" s="89">
        <v>880</v>
      </c>
      <c r="N218" s="89">
        <v>0.05</v>
      </c>
      <c r="O218" s="89">
        <v>0.05</v>
      </c>
    </row>
    <row r="219" spans="1:15" ht="12.75" x14ac:dyDescent="0.2">
      <c r="A219" s="180" t="s">
        <v>1102</v>
      </c>
      <c r="B219" s="180" t="s">
        <v>1102</v>
      </c>
      <c r="C219" s="180" t="s">
        <v>1102</v>
      </c>
      <c r="D219" s="180" t="s">
        <v>1103</v>
      </c>
      <c r="E219" s="180" t="s">
        <v>1103</v>
      </c>
      <c r="F219" s="180" t="s">
        <v>1103</v>
      </c>
      <c r="G219" s="82" t="s">
        <v>1104</v>
      </c>
      <c r="H219" s="86">
        <v>1.177</v>
      </c>
      <c r="I219" s="87">
        <v>20.61</v>
      </c>
      <c r="J219" s="87">
        <v>1.71</v>
      </c>
      <c r="K219" s="87">
        <v>1.71</v>
      </c>
      <c r="L219" s="88">
        <v>0</v>
      </c>
      <c r="M219" s="89">
        <v>515.27</v>
      </c>
      <c r="N219" s="89">
        <v>0.05</v>
      </c>
      <c r="O219" s="89">
        <v>0.05</v>
      </c>
    </row>
    <row r="220" spans="1:15" ht="12.75" x14ac:dyDescent="0.2">
      <c r="A220" s="180" t="s">
        <v>1105</v>
      </c>
      <c r="B220" s="180" t="s">
        <v>1105</v>
      </c>
      <c r="C220" s="180" t="s">
        <v>1105</v>
      </c>
      <c r="D220" s="180" t="s">
        <v>1106</v>
      </c>
      <c r="E220" s="180" t="s">
        <v>1106</v>
      </c>
      <c r="F220" s="180" t="s">
        <v>1106</v>
      </c>
      <c r="G220" s="82" t="s">
        <v>1107</v>
      </c>
      <c r="H220" s="86">
        <v>0</v>
      </c>
      <c r="I220" s="87">
        <v>1.77</v>
      </c>
      <c r="J220" s="87">
        <v>1.71</v>
      </c>
      <c r="K220" s="87">
        <v>1.71</v>
      </c>
      <c r="L220" s="88">
        <v>0</v>
      </c>
      <c r="M220" s="89">
        <v>295.33999999999997</v>
      </c>
      <c r="N220" s="89">
        <v>0.05</v>
      </c>
      <c r="O220" s="89">
        <v>0.05</v>
      </c>
    </row>
    <row r="221" spans="1:15" ht="12.75" x14ac:dyDescent="0.2">
      <c r="A221" s="180" t="s">
        <v>1108</v>
      </c>
      <c r="B221" s="180" t="s">
        <v>1108</v>
      </c>
      <c r="C221" s="180" t="s">
        <v>1108</v>
      </c>
      <c r="D221" s="180" t="s">
        <v>1109</v>
      </c>
      <c r="E221" s="180" t="s">
        <v>1109</v>
      </c>
      <c r="F221" s="180" t="s">
        <v>1109</v>
      </c>
      <c r="G221" s="82" t="s">
        <v>1110</v>
      </c>
      <c r="H221" s="86">
        <v>0</v>
      </c>
      <c r="I221" s="87">
        <v>16.5</v>
      </c>
      <c r="J221" s="87">
        <v>1.71</v>
      </c>
      <c r="K221" s="87">
        <v>1.71</v>
      </c>
      <c r="L221" s="88">
        <v>0</v>
      </c>
      <c r="M221" s="89">
        <v>1649.59</v>
      </c>
      <c r="N221" s="89">
        <v>0.05</v>
      </c>
      <c r="O221" s="89">
        <v>0.05</v>
      </c>
    </row>
    <row r="222" spans="1:15" ht="12.75" x14ac:dyDescent="0.2">
      <c r="A222" s="180" t="s">
        <v>1111</v>
      </c>
      <c r="B222" s="180" t="s">
        <v>1111</v>
      </c>
      <c r="C222" s="180" t="s">
        <v>1111</v>
      </c>
      <c r="D222" s="180" t="s">
        <v>1112</v>
      </c>
      <c r="E222" s="180" t="s">
        <v>1112</v>
      </c>
      <c r="F222" s="180" t="s">
        <v>1112</v>
      </c>
      <c r="G222" s="82" t="s">
        <v>1113</v>
      </c>
      <c r="H222" s="86">
        <v>0</v>
      </c>
      <c r="I222" s="87">
        <v>0.6</v>
      </c>
      <c r="J222" s="87">
        <v>1.71</v>
      </c>
      <c r="K222" s="87">
        <v>1.71</v>
      </c>
      <c r="L222" s="88">
        <v>0</v>
      </c>
      <c r="M222" s="89">
        <v>264.68</v>
      </c>
      <c r="N222" s="89">
        <v>0.05</v>
      </c>
      <c r="O222" s="89">
        <v>0.05</v>
      </c>
    </row>
    <row r="223" spans="1:15" ht="12.75" x14ac:dyDescent="0.2">
      <c r="A223" s="180" t="s">
        <v>1114</v>
      </c>
      <c r="B223" s="180" t="s">
        <v>1114</v>
      </c>
      <c r="C223" s="180" t="s">
        <v>1114</v>
      </c>
      <c r="D223" s="180" t="s">
        <v>1115</v>
      </c>
      <c r="E223" s="180" t="s">
        <v>1115</v>
      </c>
      <c r="F223" s="180" t="s">
        <v>1115</v>
      </c>
      <c r="G223" s="82" t="s">
        <v>1116</v>
      </c>
      <c r="H223" s="86">
        <v>0</v>
      </c>
      <c r="I223" s="87">
        <v>0.52</v>
      </c>
      <c r="J223" s="87">
        <v>1.71</v>
      </c>
      <c r="K223" s="87">
        <v>1.71</v>
      </c>
      <c r="L223" s="88">
        <v>0</v>
      </c>
      <c r="M223" s="89">
        <v>296.58</v>
      </c>
      <c r="N223" s="89">
        <v>0.05</v>
      </c>
      <c r="O223" s="89">
        <v>0.05</v>
      </c>
    </row>
    <row r="224" spans="1:15" ht="12.75" x14ac:dyDescent="0.2">
      <c r="A224" s="180" t="s">
        <v>1117</v>
      </c>
      <c r="B224" s="180" t="s">
        <v>1117</v>
      </c>
      <c r="C224" s="180" t="s">
        <v>1117</v>
      </c>
      <c r="D224" s="180" t="s">
        <v>1118</v>
      </c>
      <c r="E224" s="180" t="s">
        <v>1118</v>
      </c>
      <c r="F224" s="180" t="s">
        <v>1118</v>
      </c>
      <c r="G224" s="82" t="s">
        <v>1119</v>
      </c>
      <c r="H224" s="86">
        <v>0</v>
      </c>
      <c r="I224" s="87">
        <v>2.11</v>
      </c>
      <c r="J224" s="87">
        <v>1.71</v>
      </c>
      <c r="K224" s="87">
        <v>1.71</v>
      </c>
      <c r="L224" s="88">
        <v>0</v>
      </c>
      <c r="M224" s="89">
        <v>295</v>
      </c>
      <c r="N224" s="89">
        <v>0.05</v>
      </c>
      <c r="O224" s="89">
        <v>0.05</v>
      </c>
    </row>
    <row r="225" spans="1:15" ht="12.75" x14ac:dyDescent="0.2">
      <c r="A225" s="180" t="s">
        <v>1120</v>
      </c>
      <c r="B225" s="180" t="s">
        <v>1120</v>
      </c>
      <c r="C225" s="180" t="s">
        <v>1120</v>
      </c>
      <c r="D225" s="180" t="s">
        <v>1121</v>
      </c>
      <c r="E225" s="180" t="s">
        <v>1121</v>
      </c>
      <c r="F225" s="180" t="s">
        <v>1121</v>
      </c>
      <c r="G225" s="82" t="s">
        <v>1122</v>
      </c>
      <c r="H225" s="86">
        <v>0</v>
      </c>
      <c r="I225" s="87">
        <v>33.24</v>
      </c>
      <c r="J225" s="87">
        <v>1.19</v>
      </c>
      <c r="K225" s="87">
        <v>1.19</v>
      </c>
      <c r="L225" s="88">
        <v>0</v>
      </c>
      <c r="M225" s="89">
        <v>1187.1300000000001</v>
      </c>
      <c r="N225" s="89">
        <v>0.05</v>
      </c>
      <c r="O225" s="89">
        <v>0.05</v>
      </c>
    </row>
    <row r="226" spans="1:15" ht="12.75" x14ac:dyDescent="0.2">
      <c r="A226" s="180" t="s">
        <v>1123</v>
      </c>
      <c r="B226" s="180" t="s">
        <v>1123</v>
      </c>
      <c r="C226" s="180" t="s">
        <v>1123</v>
      </c>
      <c r="D226" s="180" t="s">
        <v>1124</v>
      </c>
      <c r="E226" s="180" t="s">
        <v>1124</v>
      </c>
      <c r="F226" s="180" t="s">
        <v>1124</v>
      </c>
      <c r="G226" s="82" t="s">
        <v>1125</v>
      </c>
      <c r="H226" s="86">
        <v>1.173</v>
      </c>
      <c r="I226" s="87">
        <v>15.66</v>
      </c>
      <c r="J226" s="87">
        <v>1.71</v>
      </c>
      <c r="K226" s="87">
        <v>1.71</v>
      </c>
      <c r="L226" s="88">
        <v>0</v>
      </c>
      <c r="M226" s="89">
        <v>313.27999999999997</v>
      </c>
      <c r="N226" s="89">
        <v>0.05</v>
      </c>
      <c r="O226" s="89">
        <v>0.05</v>
      </c>
    </row>
    <row r="227" spans="1:15" ht="12.75" x14ac:dyDescent="0.2">
      <c r="A227" s="180" t="s">
        <v>1126</v>
      </c>
      <c r="B227" s="180" t="s">
        <v>1126</v>
      </c>
      <c r="C227" s="180" t="s">
        <v>1126</v>
      </c>
      <c r="D227" s="180" t="s">
        <v>1127</v>
      </c>
      <c r="E227" s="180" t="s">
        <v>1127</v>
      </c>
      <c r="F227" s="180" t="s">
        <v>1127</v>
      </c>
      <c r="G227" s="82" t="s">
        <v>1128</v>
      </c>
      <c r="H227" s="86">
        <v>0</v>
      </c>
      <c r="I227" s="87">
        <v>0</v>
      </c>
      <c r="J227" s="87">
        <v>1.71</v>
      </c>
      <c r="K227" s="87">
        <v>1.71</v>
      </c>
      <c r="L227" s="88">
        <v>0</v>
      </c>
      <c r="M227" s="89">
        <v>0</v>
      </c>
      <c r="N227" s="89">
        <v>0.05</v>
      </c>
      <c r="O227" s="89">
        <v>0.05</v>
      </c>
    </row>
    <row r="228" spans="1:15" ht="12.75" x14ac:dyDescent="0.2">
      <c r="A228" s="180" t="s">
        <v>1129</v>
      </c>
      <c r="B228" s="180" t="s">
        <v>1129</v>
      </c>
      <c r="C228" s="180" t="s">
        <v>1129</v>
      </c>
      <c r="D228" s="180" t="s">
        <v>1130</v>
      </c>
      <c r="E228" s="180" t="s">
        <v>1130</v>
      </c>
      <c r="F228" s="180" t="s">
        <v>1130</v>
      </c>
      <c r="G228" s="82" t="s">
        <v>1131</v>
      </c>
      <c r="H228" s="86">
        <v>0</v>
      </c>
      <c r="I228" s="87">
        <v>0.53</v>
      </c>
      <c r="J228" s="87">
        <v>1.71</v>
      </c>
      <c r="K228" s="87">
        <v>1.71</v>
      </c>
      <c r="L228" s="88">
        <v>0</v>
      </c>
      <c r="M228" s="89">
        <v>264.74</v>
      </c>
      <c r="N228" s="89">
        <v>0.05</v>
      </c>
      <c r="O228" s="89">
        <v>0.05</v>
      </c>
    </row>
    <row r="229" spans="1:15" ht="12.75" x14ac:dyDescent="0.2">
      <c r="A229" s="180" t="s">
        <v>1132</v>
      </c>
      <c r="B229" s="180" t="s">
        <v>1132</v>
      </c>
      <c r="C229" s="180" t="s">
        <v>1132</v>
      </c>
      <c r="D229" s="180" t="s">
        <v>1133</v>
      </c>
      <c r="E229" s="180" t="s">
        <v>1133</v>
      </c>
      <c r="F229" s="180" t="s">
        <v>1133</v>
      </c>
      <c r="G229" s="82" t="s">
        <v>1134</v>
      </c>
      <c r="H229" s="86">
        <v>0</v>
      </c>
      <c r="I229" s="87">
        <v>0</v>
      </c>
      <c r="J229" s="87">
        <v>1.71</v>
      </c>
      <c r="K229" s="87">
        <v>1.71</v>
      </c>
      <c r="L229" s="88">
        <v>0</v>
      </c>
      <c r="M229" s="89">
        <v>0</v>
      </c>
      <c r="N229" s="89">
        <v>0.05</v>
      </c>
      <c r="O229" s="89">
        <v>0.05</v>
      </c>
    </row>
    <row r="230" spans="1:15" ht="12.75" x14ac:dyDescent="0.2">
      <c r="A230" s="180" t="s">
        <v>1135</v>
      </c>
      <c r="B230" s="180" t="s">
        <v>1135</v>
      </c>
      <c r="C230" s="180" t="s">
        <v>1135</v>
      </c>
      <c r="D230" s="180" t="s">
        <v>1136</v>
      </c>
      <c r="E230" s="180" t="s">
        <v>1136</v>
      </c>
      <c r="F230" s="180" t="s">
        <v>1136</v>
      </c>
      <c r="G230" s="82" t="s">
        <v>1137</v>
      </c>
      <c r="H230" s="86">
        <v>0</v>
      </c>
      <c r="I230" s="87">
        <v>0.56000000000000005</v>
      </c>
      <c r="J230" s="87">
        <v>1.43</v>
      </c>
      <c r="K230" s="87">
        <v>1.43</v>
      </c>
      <c r="L230" s="88">
        <v>0</v>
      </c>
      <c r="M230" s="89">
        <v>1112.3599999999999</v>
      </c>
      <c r="N230" s="89">
        <v>0.05</v>
      </c>
      <c r="O230" s="89">
        <v>0.05</v>
      </c>
    </row>
    <row r="231" spans="1:15" ht="12.75" x14ac:dyDescent="0.2">
      <c r="A231" s="180" t="s">
        <v>1138</v>
      </c>
      <c r="B231" s="180" t="s">
        <v>1138</v>
      </c>
      <c r="C231" s="180" t="s">
        <v>1138</v>
      </c>
      <c r="D231" s="180" t="s">
        <v>1139</v>
      </c>
      <c r="E231" s="180" t="s">
        <v>1139</v>
      </c>
      <c r="F231" s="180" t="s">
        <v>1139</v>
      </c>
      <c r="G231" s="82" t="s">
        <v>1140</v>
      </c>
      <c r="H231" s="86">
        <v>1.1910000000000001</v>
      </c>
      <c r="I231" s="87">
        <v>2.9</v>
      </c>
      <c r="J231" s="87">
        <v>1.71</v>
      </c>
      <c r="K231" s="87">
        <v>1.71</v>
      </c>
      <c r="L231" s="88">
        <v>0</v>
      </c>
      <c r="M231" s="89">
        <v>580.73</v>
      </c>
      <c r="N231" s="89">
        <v>0.05</v>
      </c>
      <c r="O231" s="89">
        <v>0.05</v>
      </c>
    </row>
    <row r="232" spans="1:15" ht="12.75" x14ac:dyDescent="0.2">
      <c r="A232" s="180" t="s">
        <v>1141</v>
      </c>
      <c r="B232" s="180" t="s">
        <v>1141</v>
      </c>
      <c r="C232" s="180" t="s">
        <v>1141</v>
      </c>
      <c r="D232" s="180" t="s">
        <v>1142</v>
      </c>
      <c r="E232" s="180" t="s">
        <v>1142</v>
      </c>
      <c r="F232" s="180" t="s">
        <v>1142</v>
      </c>
      <c r="G232" s="82" t="s">
        <v>1143</v>
      </c>
      <c r="H232" s="86">
        <v>0</v>
      </c>
      <c r="I232" s="87">
        <v>15.46</v>
      </c>
      <c r="J232" s="87">
        <v>1.19</v>
      </c>
      <c r="K232" s="87">
        <v>1.19</v>
      </c>
      <c r="L232" s="88">
        <v>0</v>
      </c>
      <c r="M232" s="89">
        <v>1588.47</v>
      </c>
      <c r="N232" s="89">
        <v>0.05</v>
      </c>
      <c r="O232" s="89">
        <v>0.05</v>
      </c>
    </row>
    <row r="233" spans="1:15" ht="12.75" x14ac:dyDescent="0.2">
      <c r="A233" s="180">
        <v>312</v>
      </c>
      <c r="B233" s="180">
        <v>312</v>
      </c>
      <c r="C233" s="180">
        <v>1170000601982</v>
      </c>
      <c r="D233" s="180">
        <v>387</v>
      </c>
      <c r="E233" s="180">
        <v>387</v>
      </c>
      <c r="F233" s="180">
        <v>1170000601991</v>
      </c>
      <c r="G233" s="82" t="s">
        <v>1144</v>
      </c>
      <c r="H233" s="86">
        <v>0</v>
      </c>
      <c r="I233" s="87">
        <v>6.33</v>
      </c>
      <c r="J233" s="87">
        <v>1.71</v>
      </c>
      <c r="K233" s="87">
        <v>1.71</v>
      </c>
      <c r="L233" s="88">
        <v>0</v>
      </c>
      <c r="M233" s="89">
        <v>1526.51</v>
      </c>
      <c r="N233" s="89">
        <v>0.05</v>
      </c>
      <c r="O233" s="89">
        <v>0.05</v>
      </c>
    </row>
    <row r="234" spans="1:15" ht="12.75" x14ac:dyDescent="0.2">
      <c r="A234" s="180" t="s">
        <v>1145</v>
      </c>
      <c r="B234" s="180" t="s">
        <v>1145</v>
      </c>
      <c r="C234" s="180" t="s">
        <v>1145</v>
      </c>
      <c r="D234" s="180" t="s">
        <v>1146</v>
      </c>
      <c r="E234" s="180" t="s">
        <v>1146</v>
      </c>
      <c r="F234" s="180" t="s">
        <v>1146</v>
      </c>
      <c r="G234" s="82" t="s">
        <v>1147</v>
      </c>
      <c r="H234" s="86">
        <v>0</v>
      </c>
      <c r="I234" s="87">
        <v>20.67</v>
      </c>
      <c r="J234" s="87">
        <v>1.19</v>
      </c>
      <c r="K234" s="87">
        <v>1.19</v>
      </c>
      <c r="L234" s="88">
        <v>0</v>
      </c>
      <c r="M234" s="89">
        <v>1033.51</v>
      </c>
      <c r="N234" s="89">
        <v>0.05</v>
      </c>
      <c r="O234" s="89">
        <v>0.05</v>
      </c>
    </row>
    <row r="235" spans="1:15" ht="12.75" x14ac:dyDescent="0.2">
      <c r="A235" s="180" t="s">
        <v>1148</v>
      </c>
      <c r="B235" s="180" t="s">
        <v>1148</v>
      </c>
      <c r="C235" s="180" t="s">
        <v>1148</v>
      </c>
      <c r="D235" s="180" t="s">
        <v>1149</v>
      </c>
      <c r="E235" s="180" t="s">
        <v>1149</v>
      </c>
      <c r="F235" s="180" t="s">
        <v>1149</v>
      </c>
      <c r="G235" s="82" t="s">
        <v>1150</v>
      </c>
      <c r="H235" s="86">
        <v>0</v>
      </c>
      <c r="I235" s="87">
        <v>5.78</v>
      </c>
      <c r="J235" s="87">
        <v>2.2599999999999998</v>
      </c>
      <c r="K235" s="87">
        <v>2.2599999999999998</v>
      </c>
      <c r="L235" s="88">
        <v>0</v>
      </c>
      <c r="M235" s="89">
        <v>577.86</v>
      </c>
      <c r="N235" s="89">
        <v>0.05</v>
      </c>
      <c r="O235" s="89">
        <v>0.05</v>
      </c>
    </row>
    <row r="236" spans="1:15" ht="12.75" x14ac:dyDescent="0.2">
      <c r="A236" s="180" t="s">
        <v>1151</v>
      </c>
      <c r="B236" s="180" t="s">
        <v>1151</v>
      </c>
      <c r="C236" s="180" t="s">
        <v>1151</v>
      </c>
      <c r="D236" s="180" t="s">
        <v>1152</v>
      </c>
      <c r="E236" s="180" t="s">
        <v>1152</v>
      </c>
      <c r="F236" s="180" t="s">
        <v>1152</v>
      </c>
      <c r="G236" s="82" t="s">
        <v>1153</v>
      </c>
      <c r="H236" s="86">
        <v>0</v>
      </c>
      <c r="I236" s="87">
        <v>118.54</v>
      </c>
      <c r="J236" s="87">
        <v>1.52</v>
      </c>
      <c r="K236" s="87">
        <v>1.52</v>
      </c>
      <c r="L236" s="88">
        <v>0</v>
      </c>
      <c r="M236" s="89">
        <v>2963.55</v>
      </c>
      <c r="N236" s="89">
        <v>0.05</v>
      </c>
      <c r="O236" s="89">
        <v>0.05</v>
      </c>
    </row>
    <row r="237" spans="1:15" ht="12.75" x14ac:dyDescent="0.2">
      <c r="A237" s="180" t="s">
        <v>1154</v>
      </c>
      <c r="B237" s="180" t="s">
        <v>1154</v>
      </c>
      <c r="C237" s="180" t="s">
        <v>1154</v>
      </c>
      <c r="D237" s="180" t="s">
        <v>1155</v>
      </c>
      <c r="E237" s="180" t="s">
        <v>1155</v>
      </c>
      <c r="F237" s="180" t="s">
        <v>1155</v>
      </c>
      <c r="G237" s="82" t="s">
        <v>1156</v>
      </c>
      <c r="H237" s="86">
        <v>0</v>
      </c>
      <c r="I237" s="87">
        <v>6.74</v>
      </c>
      <c r="J237" s="87">
        <v>1.71</v>
      </c>
      <c r="K237" s="87">
        <v>1.71</v>
      </c>
      <c r="L237" s="88">
        <v>0</v>
      </c>
      <c r="M237" s="89">
        <v>673.68</v>
      </c>
      <c r="N237" s="89">
        <v>0.05</v>
      </c>
      <c r="O237" s="89">
        <v>0.05</v>
      </c>
    </row>
    <row r="238" spans="1:15" ht="12.75" x14ac:dyDescent="0.2">
      <c r="A238" s="180" t="s">
        <v>1157</v>
      </c>
      <c r="B238" s="180" t="s">
        <v>1157</v>
      </c>
      <c r="C238" s="180" t="s">
        <v>1157</v>
      </c>
      <c r="D238" s="180" t="s">
        <v>1158</v>
      </c>
      <c r="E238" s="180" t="s">
        <v>1158</v>
      </c>
      <c r="F238" s="180" t="s">
        <v>1158</v>
      </c>
      <c r="G238" s="82" t="s">
        <v>1159</v>
      </c>
      <c r="H238" s="86">
        <v>0</v>
      </c>
      <c r="I238" s="87">
        <v>0</v>
      </c>
      <c r="J238" s="87">
        <v>1.56</v>
      </c>
      <c r="K238" s="87">
        <v>1.56</v>
      </c>
      <c r="L238" s="88">
        <v>0</v>
      </c>
      <c r="M238" s="89">
        <v>0</v>
      </c>
      <c r="N238" s="89">
        <v>0.05</v>
      </c>
      <c r="O238" s="89">
        <v>0.05</v>
      </c>
    </row>
    <row r="239" spans="1:15" ht="12.75" x14ac:dyDescent="0.2">
      <c r="A239" s="180" t="s">
        <v>1160</v>
      </c>
      <c r="B239" s="180" t="s">
        <v>1160</v>
      </c>
      <c r="C239" s="180" t="s">
        <v>1160</v>
      </c>
      <c r="D239" s="180" t="s">
        <v>1161</v>
      </c>
      <c r="E239" s="180" t="s">
        <v>1161</v>
      </c>
      <c r="F239" s="180" t="s">
        <v>1161</v>
      </c>
      <c r="G239" s="82" t="s">
        <v>1162</v>
      </c>
      <c r="H239" s="86">
        <v>0</v>
      </c>
      <c r="I239" s="87">
        <v>59.87</v>
      </c>
      <c r="J239" s="87">
        <v>1.71</v>
      </c>
      <c r="K239" s="87">
        <v>1.71</v>
      </c>
      <c r="L239" s="88">
        <v>0</v>
      </c>
      <c r="M239" s="89">
        <v>4789.87</v>
      </c>
      <c r="N239" s="89">
        <v>0.05</v>
      </c>
      <c r="O239" s="89">
        <v>0.05</v>
      </c>
    </row>
    <row r="240" spans="1:15" ht="12.75" x14ac:dyDescent="0.2">
      <c r="A240" s="180" t="s">
        <v>1163</v>
      </c>
      <c r="B240" s="180" t="s">
        <v>1163</v>
      </c>
      <c r="C240" s="180" t="s">
        <v>1163</v>
      </c>
      <c r="D240" s="180" t="s">
        <v>1164</v>
      </c>
      <c r="E240" s="180" t="s">
        <v>1164</v>
      </c>
      <c r="F240" s="180" t="s">
        <v>1164</v>
      </c>
      <c r="G240" s="82" t="s">
        <v>1165</v>
      </c>
      <c r="H240" s="86">
        <v>0</v>
      </c>
      <c r="I240" s="87">
        <v>1.97</v>
      </c>
      <c r="J240" s="87">
        <v>1.71</v>
      </c>
      <c r="K240" s="87">
        <v>1.71</v>
      </c>
      <c r="L240" s="88">
        <v>0</v>
      </c>
      <c r="M240" s="89">
        <v>263.3</v>
      </c>
      <c r="N240" s="89">
        <v>0.05</v>
      </c>
      <c r="O240" s="89">
        <v>0.05</v>
      </c>
    </row>
    <row r="241" spans="1:15" ht="12.75" x14ac:dyDescent="0.2">
      <c r="A241" s="180" t="s">
        <v>1166</v>
      </c>
      <c r="B241" s="180" t="s">
        <v>1166</v>
      </c>
      <c r="C241" s="180" t="s">
        <v>1166</v>
      </c>
      <c r="D241" s="180" t="s">
        <v>1167</v>
      </c>
      <c r="E241" s="180" t="s">
        <v>1167</v>
      </c>
      <c r="F241" s="180" t="s">
        <v>1167</v>
      </c>
      <c r="G241" s="82" t="s">
        <v>1168</v>
      </c>
      <c r="H241" s="86">
        <v>0</v>
      </c>
      <c r="I241" s="87">
        <v>3.26</v>
      </c>
      <c r="J241" s="87">
        <v>1.71</v>
      </c>
      <c r="K241" s="87">
        <v>1.71</v>
      </c>
      <c r="L241" s="88">
        <v>0</v>
      </c>
      <c r="M241" s="89">
        <v>293.83999999999997</v>
      </c>
      <c r="N241" s="89">
        <v>0.05</v>
      </c>
      <c r="O241" s="89">
        <v>0.05</v>
      </c>
    </row>
    <row r="242" spans="1:15" ht="12.75" x14ac:dyDescent="0.2">
      <c r="A242" s="180" t="s">
        <v>1169</v>
      </c>
      <c r="B242" s="180" t="s">
        <v>1169</v>
      </c>
      <c r="C242" s="180" t="s">
        <v>1169</v>
      </c>
      <c r="D242" s="180" t="s">
        <v>1170</v>
      </c>
      <c r="E242" s="180" t="s">
        <v>1170</v>
      </c>
      <c r="F242" s="180" t="s">
        <v>1170</v>
      </c>
      <c r="G242" s="82" t="s">
        <v>1171</v>
      </c>
      <c r="H242" s="86">
        <v>0</v>
      </c>
      <c r="I242" s="87">
        <v>0</v>
      </c>
      <c r="J242" s="87">
        <v>1.19</v>
      </c>
      <c r="K242" s="87">
        <v>1.19</v>
      </c>
      <c r="L242" s="88">
        <v>0</v>
      </c>
      <c r="M242" s="89">
        <v>0</v>
      </c>
      <c r="N242" s="89">
        <v>0.05</v>
      </c>
      <c r="O242" s="89">
        <v>0.05</v>
      </c>
    </row>
    <row r="243" spans="1:15" ht="12.75" x14ac:dyDescent="0.2">
      <c r="A243" s="180" t="s">
        <v>1172</v>
      </c>
      <c r="B243" s="180" t="s">
        <v>1172</v>
      </c>
      <c r="C243" s="180" t="s">
        <v>1172</v>
      </c>
      <c r="D243" s="180" t="s">
        <v>1173</v>
      </c>
      <c r="E243" s="180" t="s">
        <v>1173</v>
      </c>
      <c r="F243" s="180" t="s">
        <v>1173</v>
      </c>
      <c r="G243" s="82" t="s">
        <v>1174</v>
      </c>
      <c r="H243" s="86">
        <v>0</v>
      </c>
      <c r="I243" s="87">
        <v>3.14</v>
      </c>
      <c r="J243" s="87">
        <v>1.19</v>
      </c>
      <c r="K243" s="87">
        <v>1.19</v>
      </c>
      <c r="L243" s="88">
        <v>0</v>
      </c>
      <c r="M243" s="89">
        <v>580.49</v>
      </c>
      <c r="N243" s="89">
        <v>0.05</v>
      </c>
      <c r="O243" s="89">
        <v>0.05</v>
      </c>
    </row>
    <row r="244" spans="1:15" ht="12.75" x14ac:dyDescent="0.2">
      <c r="A244" s="180">
        <v>314</v>
      </c>
      <c r="B244" s="180">
        <v>314</v>
      </c>
      <c r="C244" s="180">
        <v>1170000605221</v>
      </c>
      <c r="D244" s="180">
        <v>389</v>
      </c>
      <c r="E244" s="180">
        <v>389</v>
      </c>
      <c r="F244" s="180">
        <v>1170000605240</v>
      </c>
      <c r="G244" s="82" t="s">
        <v>1175</v>
      </c>
      <c r="H244" s="86">
        <v>0</v>
      </c>
      <c r="I244" s="87">
        <v>65.67</v>
      </c>
      <c r="J244" s="87">
        <v>1.71</v>
      </c>
      <c r="K244" s="87">
        <v>1.71</v>
      </c>
      <c r="L244" s="88">
        <v>0</v>
      </c>
      <c r="M244" s="89">
        <v>6566.93</v>
      </c>
      <c r="N244" s="89">
        <v>0.05</v>
      </c>
      <c r="O244" s="89">
        <v>0.05</v>
      </c>
    </row>
    <row r="245" spans="1:15" ht="12.75" x14ac:dyDescent="0.2">
      <c r="A245" s="180" t="s">
        <v>1176</v>
      </c>
      <c r="B245" s="180" t="s">
        <v>1176</v>
      </c>
      <c r="C245" s="180" t="s">
        <v>1176</v>
      </c>
      <c r="D245" s="180" t="s">
        <v>1177</v>
      </c>
      <c r="E245" s="180" t="s">
        <v>1177</v>
      </c>
      <c r="F245" s="180" t="s">
        <v>1177</v>
      </c>
      <c r="G245" s="82" t="s">
        <v>1178</v>
      </c>
      <c r="H245" s="86">
        <v>0</v>
      </c>
      <c r="I245" s="87">
        <v>16.55</v>
      </c>
      <c r="J245" s="87">
        <v>1.91</v>
      </c>
      <c r="K245" s="87">
        <v>1.91</v>
      </c>
      <c r="L245" s="88">
        <v>0</v>
      </c>
      <c r="M245" s="89">
        <v>1985.62</v>
      </c>
      <c r="N245" s="89">
        <v>0.05</v>
      </c>
      <c r="O245" s="89">
        <v>0.05</v>
      </c>
    </row>
    <row r="246" spans="1:15" ht="12.75" x14ac:dyDescent="0.2">
      <c r="A246" s="180" t="s">
        <v>1179</v>
      </c>
      <c r="B246" s="180" t="s">
        <v>1179</v>
      </c>
      <c r="C246" s="180" t="s">
        <v>1179</v>
      </c>
      <c r="D246" s="180" t="s">
        <v>1180</v>
      </c>
      <c r="E246" s="180" t="s">
        <v>1180</v>
      </c>
      <c r="F246" s="180" t="s">
        <v>1180</v>
      </c>
      <c r="G246" s="82" t="s">
        <v>1181</v>
      </c>
      <c r="H246" s="86">
        <v>1.1950000000000001</v>
      </c>
      <c r="I246" s="87">
        <v>7.23</v>
      </c>
      <c r="J246" s="87">
        <v>1.34</v>
      </c>
      <c r="K246" s="87">
        <v>1.34</v>
      </c>
      <c r="L246" s="88">
        <v>-1.196</v>
      </c>
      <c r="M246" s="89">
        <v>385.39</v>
      </c>
      <c r="N246" s="89">
        <v>0.05</v>
      </c>
      <c r="O246" s="89">
        <v>0.05</v>
      </c>
    </row>
    <row r="247" spans="1:15" ht="12.75" x14ac:dyDescent="0.2">
      <c r="A247" s="180" t="s">
        <v>1182</v>
      </c>
      <c r="B247" s="180" t="s">
        <v>1182</v>
      </c>
      <c r="C247" s="180" t="s">
        <v>1182</v>
      </c>
      <c r="D247" s="180" t="s">
        <v>1183</v>
      </c>
      <c r="E247" s="180" t="s">
        <v>1183</v>
      </c>
      <c r="F247" s="180" t="s">
        <v>1183</v>
      </c>
      <c r="G247" s="82" t="s">
        <v>1184</v>
      </c>
      <c r="H247" s="86">
        <v>0</v>
      </c>
      <c r="I247" s="87">
        <v>1800.27</v>
      </c>
      <c r="J247" s="87">
        <v>1.77</v>
      </c>
      <c r="K247" s="87">
        <v>1.77</v>
      </c>
      <c r="L247" s="88">
        <v>0</v>
      </c>
      <c r="M247" s="89">
        <v>15602.31</v>
      </c>
      <c r="N247" s="89">
        <v>0.05</v>
      </c>
      <c r="O247" s="89">
        <v>0.05</v>
      </c>
    </row>
    <row r="248" spans="1:15" ht="12.75" x14ac:dyDescent="0.2">
      <c r="A248" s="180" t="s">
        <v>1185</v>
      </c>
      <c r="B248" s="180" t="s">
        <v>1185</v>
      </c>
      <c r="C248" s="180" t="s">
        <v>1185</v>
      </c>
      <c r="D248" s="180" t="s">
        <v>1186</v>
      </c>
      <c r="E248" s="180" t="s">
        <v>1186</v>
      </c>
      <c r="F248" s="180" t="s">
        <v>1186</v>
      </c>
      <c r="G248" s="82" t="s">
        <v>1187</v>
      </c>
      <c r="H248" s="86">
        <v>0</v>
      </c>
      <c r="I248" s="87">
        <v>57.31</v>
      </c>
      <c r="J248" s="87">
        <v>2.0299999999999998</v>
      </c>
      <c r="K248" s="87">
        <v>2.0299999999999998</v>
      </c>
      <c r="L248" s="88">
        <v>0</v>
      </c>
      <c r="M248" s="89">
        <v>2292.41</v>
      </c>
      <c r="N248" s="89">
        <v>0.05</v>
      </c>
      <c r="O248" s="89">
        <v>0.05</v>
      </c>
    </row>
    <row r="249" spans="1:15" ht="12.75" x14ac:dyDescent="0.2">
      <c r="A249" s="180" t="s">
        <v>1188</v>
      </c>
      <c r="B249" s="180" t="s">
        <v>1188</v>
      </c>
      <c r="C249" s="180" t="s">
        <v>1188</v>
      </c>
      <c r="D249" s="180" t="s">
        <v>1189</v>
      </c>
      <c r="E249" s="180" t="s">
        <v>1189</v>
      </c>
      <c r="F249" s="180" t="s">
        <v>1189</v>
      </c>
      <c r="G249" s="82" t="s">
        <v>1190</v>
      </c>
      <c r="H249" s="86">
        <v>0</v>
      </c>
      <c r="I249" s="87">
        <v>4.34</v>
      </c>
      <c r="J249" s="87">
        <v>1.71</v>
      </c>
      <c r="K249" s="87">
        <v>1.71</v>
      </c>
      <c r="L249" s="88">
        <v>0</v>
      </c>
      <c r="M249" s="89">
        <v>579.29</v>
      </c>
      <c r="N249" s="89">
        <v>0.05</v>
      </c>
      <c r="O249" s="89">
        <v>0.05</v>
      </c>
    </row>
    <row r="250" spans="1:15" ht="12.75" x14ac:dyDescent="0.2">
      <c r="A250" s="180" t="s">
        <v>1191</v>
      </c>
      <c r="B250" s="180" t="s">
        <v>1191</v>
      </c>
      <c r="C250" s="180" t="s">
        <v>1191</v>
      </c>
      <c r="D250" s="180" t="s">
        <v>1192</v>
      </c>
      <c r="E250" s="180" t="s">
        <v>1192</v>
      </c>
      <c r="F250" s="180" t="s">
        <v>1192</v>
      </c>
      <c r="G250" s="82" t="s">
        <v>1193</v>
      </c>
      <c r="H250" s="86">
        <v>0</v>
      </c>
      <c r="I250" s="87">
        <v>4.91</v>
      </c>
      <c r="J250" s="87">
        <v>1.71</v>
      </c>
      <c r="K250" s="87">
        <v>1.71</v>
      </c>
      <c r="L250" s="88">
        <v>0</v>
      </c>
      <c r="M250" s="89">
        <v>294.83</v>
      </c>
      <c r="N250" s="89">
        <v>0.05</v>
      </c>
      <c r="O250" s="89">
        <v>0.05</v>
      </c>
    </row>
    <row r="251" spans="1:15" ht="12.75" x14ac:dyDescent="0.2">
      <c r="A251" s="180" t="s">
        <v>1194</v>
      </c>
      <c r="B251" s="180" t="s">
        <v>1194</v>
      </c>
      <c r="C251" s="180" t="s">
        <v>1194</v>
      </c>
      <c r="D251" s="180" t="s">
        <v>1195</v>
      </c>
      <c r="E251" s="180" t="s">
        <v>1195</v>
      </c>
      <c r="F251" s="180" t="s">
        <v>1195</v>
      </c>
      <c r="G251" s="82" t="s">
        <v>1196</v>
      </c>
      <c r="H251" s="86">
        <v>1.1950000000000001</v>
      </c>
      <c r="I251" s="87">
        <v>4.46</v>
      </c>
      <c r="J251" s="87">
        <v>1.34</v>
      </c>
      <c r="K251" s="87">
        <v>1.34</v>
      </c>
      <c r="L251" s="88">
        <v>-1.196</v>
      </c>
      <c r="M251" s="89">
        <v>388.15</v>
      </c>
      <c r="N251" s="89">
        <v>0.05</v>
      </c>
      <c r="O251" s="89">
        <v>0.05</v>
      </c>
    </row>
    <row r="252" spans="1:15" ht="12.75" x14ac:dyDescent="0.2">
      <c r="A252" s="180" t="s">
        <v>1197</v>
      </c>
      <c r="B252" s="180" t="s">
        <v>1197</v>
      </c>
      <c r="C252" s="180" t="s">
        <v>1197</v>
      </c>
      <c r="D252" s="180" t="s">
        <v>1198</v>
      </c>
      <c r="E252" s="180" t="s">
        <v>1198</v>
      </c>
      <c r="F252" s="180" t="s">
        <v>1198</v>
      </c>
      <c r="G252" s="82" t="s">
        <v>1199</v>
      </c>
      <c r="H252" s="86">
        <v>0</v>
      </c>
      <c r="I252" s="87">
        <v>36.54</v>
      </c>
      <c r="J252" s="87">
        <v>1.71</v>
      </c>
      <c r="K252" s="87">
        <v>1.71</v>
      </c>
      <c r="L252" s="88">
        <v>0</v>
      </c>
      <c r="M252" s="89">
        <v>738.12</v>
      </c>
      <c r="N252" s="89">
        <v>0.05</v>
      </c>
      <c r="O252" s="89">
        <v>0.05</v>
      </c>
    </row>
    <row r="253" spans="1:15" ht="12.75" x14ac:dyDescent="0.2">
      <c r="A253" s="180" t="s">
        <v>1200</v>
      </c>
      <c r="B253" s="180" t="s">
        <v>1200</v>
      </c>
      <c r="C253" s="180" t="s">
        <v>1200</v>
      </c>
      <c r="D253" s="180" t="s">
        <v>1201</v>
      </c>
      <c r="E253" s="180" t="s">
        <v>1201</v>
      </c>
      <c r="F253" s="180" t="s">
        <v>1201</v>
      </c>
      <c r="G253" s="82" t="s">
        <v>1202</v>
      </c>
      <c r="H253" s="86">
        <v>1.1910000000000001</v>
      </c>
      <c r="I253" s="87">
        <v>1.41</v>
      </c>
      <c r="J253" s="87">
        <v>1.71</v>
      </c>
      <c r="K253" s="87">
        <v>1.71</v>
      </c>
      <c r="L253" s="88">
        <v>0</v>
      </c>
      <c r="M253" s="89">
        <v>279.77999999999997</v>
      </c>
      <c r="N253" s="89">
        <v>0.05</v>
      </c>
      <c r="O253" s="89">
        <v>0.05</v>
      </c>
    </row>
    <row r="254" spans="1:15" ht="12.75" x14ac:dyDescent="0.2">
      <c r="A254" s="180" t="s">
        <v>1203</v>
      </c>
      <c r="B254" s="180" t="s">
        <v>1203</v>
      </c>
      <c r="C254" s="180" t="s">
        <v>1203</v>
      </c>
      <c r="D254" s="180" t="s">
        <v>1204</v>
      </c>
      <c r="E254" s="180" t="s">
        <v>1204</v>
      </c>
      <c r="F254" s="180" t="s">
        <v>1204</v>
      </c>
      <c r="G254" s="82" t="s">
        <v>1205</v>
      </c>
      <c r="H254" s="86">
        <v>0</v>
      </c>
      <c r="I254" s="87">
        <v>13.01</v>
      </c>
      <c r="J254" s="87">
        <v>1.43</v>
      </c>
      <c r="K254" s="87">
        <v>1.43</v>
      </c>
      <c r="L254" s="88">
        <v>0</v>
      </c>
      <c r="M254" s="89">
        <v>2602.0500000000002</v>
      </c>
      <c r="N254" s="89">
        <v>0.05</v>
      </c>
      <c r="O254" s="89">
        <v>0.05</v>
      </c>
    </row>
    <row r="255" spans="1:15" ht="12.75" x14ac:dyDescent="0.2">
      <c r="A255" s="180" t="s">
        <v>1206</v>
      </c>
      <c r="B255" s="180" t="s">
        <v>1206</v>
      </c>
      <c r="C255" s="180" t="s">
        <v>1206</v>
      </c>
      <c r="D255" s="180" t="s">
        <v>1207</v>
      </c>
      <c r="E255" s="180" t="s">
        <v>1207</v>
      </c>
      <c r="F255" s="180" t="s">
        <v>1207</v>
      </c>
      <c r="G255" s="82" t="s">
        <v>1208</v>
      </c>
      <c r="H255" s="86">
        <v>0</v>
      </c>
      <c r="I255" s="87">
        <v>14.18</v>
      </c>
      <c r="J255" s="87">
        <v>1.71</v>
      </c>
      <c r="K255" s="87">
        <v>1.71</v>
      </c>
      <c r="L255" s="88">
        <v>0</v>
      </c>
      <c r="M255" s="89">
        <v>496.24</v>
      </c>
      <c r="N255" s="89">
        <v>0.05</v>
      </c>
      <c r="O255" s="89">
        <v>0.05</v>
      </c>
    </row>
    <row r="256" spans="1:15" ht="12.75" x14ac:dyDescent="0.2">
      <c r="A256" s="180" t="s">
        <v>1209</v>
      </c>
      <c r="B256" s="180" t="s">
        <v>1209</v>
      </c>
      <c r="C256" s="180" t="s">
        <v>1209</v>
      </c>
      <c r="D256" s="180" t="s">
        <v>1210</v>
      </c>
      <c r="E256" s="180" t="s">
        <v>1210</v>
      </c>
      <c r="F256" s="180" t="s">
        <v>1210</v>
      </c>
      <c r="G256" s="82" t="s">
        <v>1211</v>
      </c>
      <c r="H256" s="86">
        <v>0</v>
      </c>
      <c r="I256" s="87">
        <v>18.04</v>
      </c>
      <c r="J256" s="87">
        <v>1.91</v>
      </c>
      <c r="K256" s="87">
        <v>1.91</v>
      </c>
      <c r="L256" s="88">
        <v>0</v>
      </c>
      <c r="M256" s="89">
        <v>2706.46</v>
      </c>
      <c r="N256" s="89">
        <v>0.05</v>
      </c>
      <c r="O256" s="89">
        <v>0.05</v>
      </c>
    </row>
    <row r="257" spans="1:15" ht="12.75" x14ac:dyDescent="0.2">
      <c r="A257" s="180" t="s">
        <v>1212</v>
      </c>
      <c r="B257" s="180" t="s">
        <v>1212</v>
      </c>
      <c r="C257" s="180" t="s">
        <v>1212</v>
      </c>
      <c r="D257" s="180" t="s">
        <v>1213</v>
      </c>
      <c r="E257" s="180" t="s">
        <v>1213</v>
      </c>
      <c r="F257" s="180" t="s">
        <v>1213</v>
      </c>
      <c r="G257" s="82" t="s">
        <v>1214</v>
      </c>
      <c r="H257" s="86">
        <v>0</v>
      </c>
      <c r="I257" s="87">
        <v>2.63</v>
      </c>
      <c r="J257" s="87">
        <v>1.71</v>
      </c>
      <c r="K257" s="87">
        <v>1.71</v>
      </c>
      <c r="L257" s="88">
        <v>0</v>
      </c>
      <c r="M257" s="89">
        <v>262.64</v>
      </c>
      <c r="N257" s="89">
        <v>0.05</v>
      </c>
      <c r="O257" s="89">
        <v>0.05</v>
      </c>
    </row>
    <row r="258" spans="1:15" ht="12.75" x14ac:dyDescent="0.2">
      <c r="A258" s="180" t="s">
        <v>1215</v>
      </c>
      <c r="B258" s="180" t="s">
        <v>1215</v>
      </c>
      <c r="C258" s="180" t="s">
        <v>1215</v>
      </c>
      <c r="D258" s="180" t="s">
        <v>1216</v>
      </c>
      <c r="E258" s="180" t="s">
        <v>1216</v>
      </c>
      <c r="F258" s="180" t="s">
        <v>1216</v>
      </c>
      <c r="G258" s="82" t="s">
        <v>1217</v>
      </c>
      <c r="H258" s="86">
        <v>0</v>
      </c>
      <c r="I258" s="87">
        <v>5.78</v>
      </c>
      <c r="J258" s="87">
        <v>1.71</v>
      </c>
      <c r="K258" s="87">
        <v>1.71</v>
      </c>
      <c r="L258" s="88">
        <v>0</v>
      </c>
      <c r="M258" s="89">
        <v>577.86</v>
      </c>
      <c r="N258" s="89">
        <v>0.05</v>
      </c>
      <c r="O258" s="89">
        <v>0.05</v>
      </c>
    </row>
    <row r="259" spans="1:15" ht="12.75" x14ac:dyDescent="0.2">
      <c r="A259" s="180" t="s">
        <v>1218</v>
      </c>
      <c r="B259" s="180" t="s">
        <v>1218</v>
      </c>
      <c r="C259" s="180" t="s">
        <v>1218</v>
      </c>
      <c r="D259" s="180" t="s">
        <v>1219</v>
      </c>
      <c r="E259" s="180" t="s">
        <v>1219</v>
      </c>
      <c r="F259" s="180" t="s">
        <v>1219</v>
      </c>
      <c r="G259" s="82" t="s">
        <v>1220</v>
      </c>
      <c r="H259" s="86">
        <v>0</v>
      </c>
      <c r="I259" s="87">
        <v>12.1</v>
      </c>
      <c r="J259" s="87">
        <v>1.77</v>
      </c>
      <c r="K259" s="87">
        <v>1.77</v>
      </c>
      <c r="L259" s="88">
        <v>0</v>
      </c>
      <c r="M259" s="89">
        <v>6168.49</v>
      </c>
      <c r="N259" s="89">
        <v>0.05</v>
      </c>
      <c r="O259" s="89">
        <v>0.05</v>
      </c>
    </row>
    <row r="260" spans="1:15" ht="12.75" x14ac:dyDescent="0.2">
      <c r="A260" s="180" t="s">
        <v>1221</v>
      </c>
      <c r="B260" s="180" t="s">
        <v>1221</v>
      </c>
      <c r="C260" s="180" t="s">
        <v>1221</v>
      </c>
      <c r="D260" s="180" t="s">
        <v>1222</v>
      </c>
      <c r="E260" s="180" t="s">
        <v>1222</v>
      </c>
      <c r="F260" s="180" t="s">
        <v>1222</v>
      </c>
      <c r="G260" s="82" t="s">
        <v>1223</v>
      </c>
      <c r="H260" s="86">
        <v>0</v>
      </c>
      <c r="I260" s="87">
        <v>36.86</v>
      </c>
      <c r="J260" s="87">
        <v>1.25</v>
      </c>
      <c r="K260" s="87">
        <v>1.25</v>
      </c>
      <c r="L260" s="88">
        <v>0</v>
      </c>
      <c r="M260" s="89">
        <v>6143.73</v>
      </c>
      <c r="N260" s="89">
        <v>0.05</v>
      </c>
      <c r="O260" s="89">
        <v>0.05</v>
      </c>
    </row>
  </sheetData>
  <mergeCells count="12">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topLeftCell="A238" zoomScaleNormal="100" zoomScaleSheetLayoutView="100" workbookViewId="0">
      <selection activeCell="D272" sqref="D272"/>
    </sheetView>
  </sheetViews>
  <sheetFormatPr defaultRowHeight="12.75" x14ac:dyDescent="0.2"/>
  <cols>
    <col min="1" max="1" width="14.7109375" style="79" customWidth="1"/>
    <col min="2" max="2" width="12.85546875" style="79" bestFit="1" customWidth="1"/>
    <col min="3" max="3" width="15.7109375" style="83" bestFit="1" customWidth="1"/>
    <col min="4" max="4" width="50.7109375" style="83" customWidth="1"/>
    <col min="5" max="5" width="14.7109375" style="84" customWidth="1"/>
    <col min="6" max="7" width="14.7109375" style="85" customWidth="1"/>
    <col min="8" max="8" width="14.7109375" style="79" customWidth="1"/>
    <col min="9" max="9" width="15.5703125" style="79" customWidth="1"/>
    <col min="10" max="13" width="9.140625" style="79"/>
    <col min="14" max="14" width="9.42578125" style="79" bestFit="1" customWidth="1"/>
    <col min="15" max="16384" width="9.140625" style="79"/>
  </cols>
  <sheetData>
    <row r="1" spans="1:14" ht="41.25" customHeight="1" x14ac:dyDescent="0.2">
      <c r="A1" s="275" t="s">
        <v>660</v>
      </c>
      <c r="B1" s="275"/>
      <c r="C1" s="275"/>
      <c r="D1" s="275"/>
      <c r="E1" s="275"/>
      <c r="F1" s="275"/>
      <c r="G1" s="275"/>
      <c r="H1" s="275"/>
    </row>
    <row r="2" spans="1:14" s="80" customFormat="1" ht="42" customHeight="1" x14ac:dyDescent="0.2">
      <c r="A2" s="281" t="str">
        <f>Overview!B4&amp; " - Effective from "&amp;TEXT(Overview!D4,"D MMMM YYYY")&amp;" - "&amp;Overview!E4&amp;" EDCM import charges"</f>
        <v>Western Power Distribution (East Midlands) plc - Effective from 1 April 2017 - Final EDCM import charges</v>
      </c>
      <c r="B2" s="282"/>
      <c r="C2" s="282"/>
      <c r="D2" s="282"/>
      <c r="E2" s="282"/>
      <c r="F2" s="282"/>
      <c r="G2" s="282"/>
      <c r="H2" s="283"/>
    </row>
    <row r="3" spans="1:14" s="107" customFormat="1" ht="18" x14ac:dyDescent="0.2">
      <c r="A3" s="170"/>
      <c r="B3" s="170"/>
      <c r="C3" s="170"/>
      <c r="D3" s="171"/>
      <c r="E3" s="113"/>
      <c r="F3" s="113"/>
      <c r="G3" s="114"/>
      <c r="H3" s="114"/>
      <c r="I3" s="104"/>
      <c r="J3" s="104"/>
      <c r="K3" s="104"/>
      <c r="L3" s="104"/>
      <c r="M3" s="104"/>
      <c r="N3" s="104"/>
    </row>
    <row r="4" spans="1:14" ht="63.75" x14ac:dyDescent="0.2">
      <c r="A4" s="204" t="s">
        <v>526</v>
      </c>
      <c r="B4" s="205" t="s">
        <v>490</v>
      </c>
      <c r="C4" s="204" t="s">
        <v>491</v>
      </c>
      <c r="D4" s="206" t="s">
        <v>201</v>
      </c>
      <c r="E4" s="207" t="str">
        <f>'Annex 2 EHV charges'!H10</f>
        <v>Import
Super Red
unit charge
(p/kWh)</v>
      </c>
      <c r="F4" s="208" t="str">
        <f>'Annex 2 EHV charges'!I10</f>
        <v>Import
fixed charge
(p/day)</v>
      </c>
      <c r="G4" s="208" t="str">
        <f>'Annex 2 EHV charges'!J10</f>
        <v>Import
capacity charge
(p/kVA/day)</v>
      </c>
      <c r="H4" s="208" t="str">
        <f>'Annex 2 EHV charges'!K10</f>
        <v>Import
excess capacity charge
(p/kVA/day)</v>
      </c>
    </row>
    <row r="5" spans="1:14" x14ac:dyDescent="0.2">
      <c r="A5" s="172">
        <f t="array" ref="A5">IFERROR(INDEX('Annex 2 EHV charges'!$A$11:$A$260, MATCH(0, IF(ISBLANK('Annex 2 EHV charges'!$A$11:$A$260),1, COUNTIF(A$4:$A4, 'Annex 2 EHV charges'!$A$11:$A$260)), 0)),"")</f>
        <v>292</v>
      </c>
      <c r="B5" s="172">
        <f>IF($A5="","",VLOOKUP($A5,'Annex 2 EHV charges'!$A:$O,2,0))</f>
        <v>292</v>
      </c>
      <c r="C5" s="173">
        <f>IF($A5="","",VLOOKUP($A5,'Annex 2 EHV charges'!$A:$O,3,0))</f>
        <v>1170000480680</v>
      </c>
      <c r="D5" s="172" t="str">
        <f>IF($A5="","",VLOOKUP($A5,'Annex 2 EHV charges'!$A:$O,7,0))</f>
        <v>Yew Tree Farm PV</v>
      </c>
      <c r="E5" s="174">
        <f>IFERROR(IF(VLOOKUP($A5,'Annex 2 EHV charges'!$A:$O,8,FALSE)=0,"",VLOOKUP($A5,'Annex 2 EHV charges'!$A:$O,8,FALSE)),"")</f>
        <v>0.27</v>
      </c>
      <c r="F5" s="175">
        <f>IFERROR(IF(VLOOKUP($A5,'Annex 2 EHV charges'!$A:$O,9,FALSE)=0,"",VLOOKUP($A5,'Annex 2 EHV charges'!$A:$O,9,FALSE)),"")</f>
        <v>4.3</v>
      </c>
      <c r="G5" s="176">
        <f>IFERROR(IF(VLOOKUP($A5,'Annex 2 EHV charges'!$A:$O,10,FALSE)=0,"",VLOOKUP($A5,'Annex 2 EHV charges'!$A:$O,10,FALSE)),"")</f>
        <v>1.71</v>
      </c>
      <c r="H5" s="176">
        <f>IFERROR(IF(VLOOKUP($A5,'Annex 2 EHV charges'!$A:$O,11,FALSE)=0,"",VLOOKUP($A5,'Annex 2 EHV charges'!$A:$O,11,FALSE)),"")</f>
        <v>1.71</v>
      </c>
    </row>
    <row r="6" spans="1:14" x14ac:dyDescent="0.2">
      <c r="A6" s="172">
        <f t="array" ref="A6">IFERROR(INDEX('Annex 2 EHV charges'!$A$11:$A$260, MATCH(0, IF(ISBLANK('Annex 2 EHV charges'!$A$11:$A$260),1, COUNTIF(A$4:$A5, 'Annex 2 EHV charges'!$A$11:$A$260)), 0)),"")</f>
        <v>293</v>
      </c>
      <c r="B6" s="172">
        <f>IF($A6="","",VLOOKUP($A6,'Annex 2 EHV charges'!$A:$O,2,0))</f>
        <v>293</v>
      </c>
      <c r="C6" s="173">
        <f>IF($A6="","",VLOOKUP($A6,'Annex 2 EHV charges'!$A:$O,3,0))</f>
        <v>1170000487142</v>
      </c>
      <c r="D6" s="172" t="str">
        <f>IF($A6="","",VLOOKUP($A6,'Annex 2 EHV charges'!$A:$O,7,0))</f>
        <v>Cobb Farm Egmanton PV</v>
      </c>
      <c r="E6" s="174" t="str">
        <f>IFERROR(IF(VLOOKUP($A6,'Annex 2 EHV charges'!$A:$O,8,FALSE)=0,"",VLOOKUP($A6,'Annex 2 EHV charges'!$A:$O,8,FALSE)),"")</f>
        <v/>
      </c>
      <c r="F6" s="175">
        <f>IFERROR(IF(VLOOKUP($A6,'Annex 2 EHV charges'!$A:$O,9,FALSE)=0,"",VLOOKUP($A6,'Annex 2 EHV charges'!$A:$O,9,FALSE)),"")</f>
        <v>2.02</v>
      </c>
      <c r="G6" s="176">
        <f>IFERROR(IF(VLOOKUP($A6,'Annex 2 EHV charges'!$A:$O,10,FALSE)=0,"",VLOOKUP($A6,'Annex 2 EHV charges'!$A:$O,10,FALSE)),"")</f>
        <v>1.71</v>
      </c>
      <c r="H6" s="176">
        <f>IFERROR(IF(VLOOKUP($A6,'Annex 2 EHV charges'!$A:$O,11,FALSE)=0,"",VLOOKUP($A6,'Annex 2 EHV charges'!$A:$O,11,FALSE)),"")</f>
        <v>1.71</v>
      </c>
    </row>
    <row r="7" spans="1:14" x14ac:dyDescent="0.2">
      <c r="A7" s="172">
        <f t="array" ref="A7">IFERROR(INDEX('Annex 2 EHV charges'!$A$11:$A$260, MATCH(0, IF(ISBLANK('Annex 2 EHV charges'!$A$11:$A$260),1, COUNTIF(A$4:$A6, 'Annex 2 EHV charges'!$A$11:$A$260)), 0)),"")</f>
        <v>294</v>
      </c>
      <c r="B7" s="172">
        <f>IF($A7="","",VLOOKUP($A7,'Annex 2 EHV charges'!$A:$O,2,0))</f>
        <v>294</v>
      </c>
      <c r="C7" s="173">
        <f>IF($A7="","",VLOOKUP($A7,'Annex 2 EHV charges'!$A:$O,3,0))</f>
        <v>1170000530950</v>
      </c>
      <c r="D7" s="172" t="str">
        <f>IF($A7="","",VLOOKUP($A7,'Annex 2 EHV charges'!$A:$O,7,0))</f>
        <v>Kelmarsh Wind Farm</v>
      </c>
      <c r="E7" s="174" t="str">
        <f>IFERROR(IF(VLOOKUP($A7,'Annex 2 EHV charges'!$A:$O,8,FALSE)=0,"",VLOOKUP($A7,'Annex 2 EHV charges'!$A:$O,8,FALSE)),"")</f>
        <v/>
      </c>
      <c r="F7" s="175">
        <f>IFERROR(IF(VLOOKUP($A7,'Annex 2 EHV charges'!$A:$O,9,FALSE)=0,"",VLOOKUP($A7,'Annex 2 EHV charges'!$A:$O,9,FALSE)),"")</f>
        <v>91.29</v>
      </c>
      <c r="G7" s="176">
        <f>IFERROR(IF(VLOOKUP($A7,'Annex 2 EHV charges'!$A:$O,10,FALSE)=0,"",VLOOKUP($A7,'Annex 2 EHV charges'!$A:$O,10,FALSE)),"")</f>
        <v>1.19</v>
      </c>
      <c r="H7" s="176">
        <f>IFERROR(IF(VLOOKUP($A7,'Annex 2 EHV charges'!$A:$O,11,FALSE)=0,"",VLOOKUP($A7,'Annex 2 EHV charges'!$A:$O,11,FALSE)),"")</f>
        <v>1.19</v>
      </c>
    </row>
    <row r="8" spans="1:14" x14ac:dyDescent="0.2">
      <c r="A8" s="172">
        <f t="array" ref="A8">IFERROR(INDEX('Annex 2 EHV charges'!$A$11:$A$260, MATCH(0, IF(ISBLANK('Annex 2 EHV charges'!$A$11:$A$260),1, COUNTIF(A$4:$A7, 'Annex 2 EHV charges'!$A$11:$A$260)), 0)),"")</f>
        <v>295</v>
      </c>
      <c r="B8" s="172">
        <f>IF($A8="","",VLOOKUP($A8,'Annex 2 EHV charges'!$A:$O,2,0))</f>
        <v>295</v>
      </c>
      <c r="C8" s="173">
        <f>IF($A8="","",VLOOKUP($A8,'Annex 2 EHV charges'!$A:$O,3,0))</f>
        <v>1170000535104</v>
      </c>
      <c r="D8" s="172" t="str">
        <f>IF($A8="","",VLOOKUP($A8,'Annex 2 EHV charges'!$A:$O,7,0))</f>
        <v>Pebble Hall Farm AD</v>
      </c>
      <c r="E8" s="174" t="str">
        <f>IFERROR(IF(VLOOKUP($A8,'Annex 2 EHV charges'!$A:$O,8,FALSE)=0,"",VLOOKUP($A8,'Annex 2 EHV charges'!$A:$O,8,FALSE)),"")</f>
        <v/>
      </c>
      <c r="F8" s="175">
        <f>IFERROR(IF(VLOOKUP($A8,'Annex 2 EHV charges'!$A:$O,9,FALSE)=0,"",VLOOKUP($A8,'Annex 2 EHV charges'!$A:$O,9,FALSE)),"")</f>
        <v>689.79</v>
      </c>
      <c r="G8" s="176">
        <f>IFERROR(IF(VLOOKUP($A8,'Annex 2 EHV charges'!$A:$O,10,FALSE)=0,"",VLOOKUP($A8,'Annex 2 EHV charges'!$A:$O,10,FALSE)),"")</f>
        <v>1.67</v>
      </c>
      <c r="H8" s="176">
        <f>IFERROR(IF(VLOOKUP($A8,'Annex 2 EHV charges'!$A:$O,11,FALSE)=0,"",VLOOKUP($A8,'Annex 2 EHV charges'!$A:$O,11,FALSE)),"")</f>
        <v>1.67</v>
      </c>
    </row>
    <row r="9" spans="1:14" x14ac:dyDescent="0.2">
      <c r="A9" s="172">
        <f t="array" ref="A9">IFERROR(INDEX('Annex 2 EHV charges'!$A$11:$A$260, MATCH(0, IF(ISBLANK('Annex 2 EHV charges'!$A$11:$A$260),1, COUNTIF(A$4:$A8, 'Annex 2 EHV charges'!$A$11:$A$260)), 0)),"")</f>
        <v>296</v>
      </c>
      <c r="B9" s="172">
        <f>IF($A9="","",VLOOKUP($A9,'Annex 2 EHV charges'!$A:$O,2,0))</f>
        <v>296</v>
      </c>
      <c r="C9" s="173">
        <f>IF($A9="","",VLOOKUP($A9,'Annex 2 EHV charges'!$A:$O,3,0))</f>
        <v>1170000549231</v>
      </c>
      <c r="D9" s="172" t="str">
        <f>IF($A9="","",VLOOKUP($A9,'Annex 2 EHV charges'!$A:$O,7,0))</f>
        <v>Copley Farm PV Claypole</v>
      </c>
      <c r="E9" s="174" t="str">
        <f>IFERROR(IF(VLOOKUP($A9,'Annex 2 EHV charges'!$A:$O,8,FALSE)=0,"",VLOOKUP($A9,'Annex 2 EHV charges'!$A:$O,8,FALSE)),"")</f>
        <v/>
      </c>
      <c r="F9" s="175">
        <f>IFERROR(IF(VLOOKUP($A9,'Annex 2 EHV charges'!$A:$O,9,FALSE)=0,"",VLOOKUP($A9,'Annex 2 EHV charges'!$A:$O,9,FALSE)),"")</f>
        <v>10.17</v>
      </c>
      <c r="G9" s="176">
        <f>IFERROR(IF(VLOOKUP($A9,'Annex 2 EHV charges'!$A:$O,10,FALSE)=0,"",VLOOKUP($A9,'Annex 2 EHV charges'!$A:$O,10,FALSE)),"")</f>
        <v>1.71</v>
      </c>
      <c r="H9" s="176">
        <f>IFERROR(IF(VLOOKUP($A9,'Annex 2 EHV charges'!$A:$O,11,FALSE)=0,"",VLOOKUP($A9,'Annex 2 EHV charges'!$A:$O,11,FALSE)),"")</f>
        <v>1.71</v>
      </c>
    </row>
    <row r="10" spans="1:14" x14ac:dyDescent="0.2">
      <c r="A10" s="172">
        <f t="array" ref="A10">IFERROR(INDEX('Annex 2 EHV charges'!$A$11:$A$260, MATCH(0, IF(ISBLANK('Annex 2 EHV charges'!$A$11:$A$260),1, COUNTIF(A$4:$A9, 'Annex 2 EHV charges'!$A$11:$A$260)), 0)),"")</f>
        <v>297</v>
      </c>
      <c r="B10" s="172">
        <f>IF($A10="","",VLOOKUP($A10,'Annex 2 EHV charges'!$A:$O,2,0))</f>
        <v>297</v>
      </c>
      <c r="C10" s="173">
        <f>IF($A10="","",VLOOKUP($A10,'Annex 2 EHV charges'!$A:$O,3,0))</f>
        <v>1170000549269</v>
      </c>
      <c r="D10" s="172" t="str">
        <f>IF($A10="","",VLOOKUP($A10,'Annex 2 EHV charges'!$A:$O,7,0))</f>
        <v>Greatmoor EFW Calvert</v>
      </c>
      <c r="E10" s="174" t="str">
        <f>IFERROR(IF(VLOOKUP($A10,'Annex 2 EHV charges'!$A:$O,8,FALSE)=0,"",VLOOKUP($A10,'Annex 2 EHV charges'!$A:$O,8,FALSE)),"")</f>
        <v/>
      </c>
      <c r="F10" s="175">
        <f>IFERROR(IF(VLOOKUP($A10,'Annex 2 EHV charges'!$A:$O,9,FALSE)=0,"",VLOOKUP($A10,'Annex 2 EHV charges'!$A:$O,9,FALSE)),"")</f>
        <v>870.81</v>
      </c>
      <c r="G10" s="176">
        <f>IFERROR(IF(VLOOKUP($A10,'Annex 2 EHV charges'!$A:$O,10,FALSE)=0,"",VLOOKUP($A10,'Annex 2 EHV charges'!$A:$O,10,FALSE)),"")</f>
        <v>1.1000000000000001</v>
      </c>
      <c r="H10" s="176">
        <f>IFERROR(IF(VLOOKUP($A10,'Annex 2 EHV charges'!$A:$O,11,FALSE)=0,"",VLOOKUP($A10,'Annex 2 EHV charges'!$A:$O,11,FALSE)),"")</f>
        <v>1.1000000000000001</v>
      </c>
    </row>
    <row r="11" spans="1:14" x14ac:dyDescent="0.2">
      <c r="A11" s="172">
        <f t="array" ref="A11">IFERROR(INDEX('Annex 2 EHV charges'!$A$11:$A$260, MATCH(0, IF(ISBLANK('Annex 2 EHV charges'!$A$11:$A$260),1, COUNTIF(A$4:$A10, 'Annex 2 EHV charges'!$A$11:$A$260)), 0)),"")</f>
        <v>298</v>
      </c>
      <c r="B11" s="172">
        <f>IF($A11="","",VLOOKUP($A11,'Annex 2 EHV charges'!$A:$O,2,0))</f>
        <v>298</v>
      </c>
      <c r="C11" s="173">
        <f>IF($A11="","",VLOOKUP($A11,'Annex 2 EHV charges'!$A:$O,3,0))</f>
        <v>1170000559851</v>
      </c>
      <c r="D11" s="172" t="str">
        <f>IF($A11="","",VLOOKUP($A11,'Annex 2 EHV charges'!$A:$O,7,0))</f>
        <v>Lodge Farm (Calow) PV</v>
      </c>
      <c r="E11" s="174" t="str">
        <f>IFERROR(IF(VLOOKUP($A11,'Annex 2 EHV charges'!$A:$O,8,FALSE)=0,"",VLOOKUP($A11,'Annex 2 EHV charges'!$A:$O,8,FALSE)),"")</f>
        <v/>
      </c>
      <c r="F11" s="175">
        <f>IFERROR(IF(VLOOKUP($A11,'Annex 2 EHV charges'!$A:$O,9,FALSE)=0,"",VLOOKUP($A11,'Annex 2 EHV charges'!$A:$O,9,FALSE)),"")</f>
        <v>3.06</v>
      </c>
      <c r="G11" s="176">
        <f>IFERROR(IF(VLOOKUP($A11,'Annex 2 EHV charges'!$A:$O,10,FALSE)=0,"",VLOOKUP($A11,'Annex 2 EHV charges'!$A:$O,10,FALSE)),"")</f>
        <v>1.71</v>
      </c>
      <c r="H11" s="176">
        <f>IFERROR(IF(VLOOKUP($A11,'Annex 2 EHV charges'!$A:$O,11,FALSE)=0,"",VLOOKUP($A11,'Annex 2 EHV charges'!$A:$O,11,FALSE)),"")</f>
        <v>1.71</v>
      </c>
    </row>
    <row r="12" spans="1:14" x14ac:dyDescent="0.2">
      <c r="A12" s="172">
        <f t="array" ref="A12">IFERROR(INDEX('Annex 2 EHV charges'!$A$11:$A$260, MATCH(0, IF(ISBLANK('Annex 2 EHV charges'!$A$11:$A$260),1, COUNTIF(A$4:$A11, 'Annex 2 EHV charges'!$A$11:$A$260)), 0)),"")</f>
        <v>299</v>
      </c>
      <c r="B12" s="172">
        <f>IF($A12="","",VLOOKUP($A12,'Annex 2 EHV charges'!$A:$O,2,0))</f>
        <v>299</v>
      </c>
      <c r="C12" s="173">
        <f>IF($A12="","",VLOOKUP($A12,'Annex 2 EHV charges'!$A:$O,3,0))</f>
        <v>1170000569840</v>
      </c>
      <c r="D12" s="172" t="str">
        <f>IF($A12="","",VLOOKUP($A12,'Annex 2 EHV charges'!$A:$O,7,0))</f>
        <v>Arkwright Solar PV</v>
      </c>
      <c r="E12" s="174" t="str">
        <f>IFERROR(IF(VLOOKUP($A12,'Annex 2 EHV charges'!$A:$O,8,FALSE)=0,"",VLOOKUP($A12,'Annex 2 EHV charges'!$A:$O,8,FALSE)),"")</f>
        <v/>
      </c>
      <c r="F12" s="175">
        <f>IFERROR(IF(VLOOKUP($A12,'Annex 2 EHV charges'!$A:$O,9,FALSE)=0,"",VLOOKUP($A12,'Annex 2 EHV charges'!$A:$O,9,FALSE)),"")</f>
        <v>108.22</v>
      </c>
      <c r="G12" s="176">
        <f>IFERROR(IF(VLOOKUP($A12,'Annex 2 EHV charges'!$A:$O,10,FALSE)=0,"",VLOOKUP($A12,'Annex 2 EHV charges'!$A:$O,10,FALSE)),"")</f>
        <v>1.71</v>
      </c>
      <c r="H12" s="176">
        <f>IFERROR(IF(VLOOKUP($A12,'Annex 2 EHV charges'!$A:$O,11,FALSE)=0,"",VLOOKUP($A12,'Annex 2 EHV charges'!$A:$O,11,FALSE)),"")</f>
        <v>1.71</v>
      </c>
    </row>
    <row r="13" spans="1:14" x14ac:dyDescent="0.2">
      <c r="A13" s="172">
        <f t="array" ref="A13">IFERROR(INDEX('Annex 2 EHV charges'!$A$11:$A$260, MATCH(0, IF(ISBLANK('Annex 2 EHV charges'!$A$11:$A$260),1, COUNTIF(A$4:$A12, 'Annex 2 EHV charges'!$A$11:$A$260)), 0)),"")</f>
        <v>300</v>
      </c>
      <c r="B13" s="172">
        <f>IF($A13="","",VLOOKUP($A13,'Annex 2 EHV charges'!$A:$O,2,0))</f>
        <v>300</v>
      </c>
      <c r="C13" s="173">
        <f>IF($A13="","",VLOOKUP($A13,'Annex 2 EHV charges'!$A:$O,3,0))</f>
        <v>1170000579245</v>
      </c>
      <c r="D13" s="172" t="str">
        <f>IF($A13="","",VLOOKUP($A13,'Annex 2 EHV charges'!$A:$O,7,0))</f>
        <v>Langar Solar PV</v>
      </c>
      <c r="E13" s="174" t="str">
        <f>IFERROR(IF(VLOOKUP($A13,'Annex 2 EHV charges'!$A:$O,8,FALSE)=0,"",VLOOKUP($A13,'Annex 2 EHV charges'!$A:$O,8,FALSE)),"")</f>
        <v/>
      </c>
      <c r="F13" s="175">
        <f>IFERROR(IF(VLOOKUP($A13,'Annex 2 EHV charges'!$A:$O,9,FALSE)=0,"",VLOOKUP($A13,'Annex 2 EHV charges'!$A:$O,9,FALSE)),"")</f>
        <v>2.21</v>
      </c>
      <c r="G13" s="176">
        <f>IFERROR(IF(VLOOKUP($A13,'Annex 2 EHV charges'!$A:$O,10,FALSE)=0,"",VLOOKUP($A13,'Annex 2 EHV charges'!$A:$O,10,FALSE)),"")</f>
        <v>1.71</v>
      </c>
      <c r="H13" s="176">
        <f>IFERROR(IF(VLOOKUP($A13,'Annex 2 EHV charges'!$A:$O,11,FALSE)=0,"",VLOOKUP($A13,'Annex 2 EHV charges'!$A:$O,11,FALSE)),"")</f>
        <v>1.71</v>
      </c>
    </row>
    <row r="14" spans="1:14" x14ac:dyDescent="0.2">
      <c r="A14" s="172">
        <f t="array" ref="A14">IFERROR(INDEX('Annex 2 EHV charges'!$A$11:$A$260, MATCH(0, IF(ISBLANK('Annex 2 EHV charges'!$A$11:$A$260),1, COUNTIF(A$4:$A13, 'Annex 2 EHV charges'!$A$11:$A$260)), 0)),"")</f>
        <v>301</v>
      </c>
      <c r="B14" s="172">
        <f>IF($A14="","",VLOOKUP($A14,'Annex 2 EHV charges'!$A:$O,2,0))</f>
        <v>301</v>
      </c>
      <c r="C14" s="173">
        <f>IF($A14="","",VLOOKUP($A14,'Annex 2 EHV charges'!$A:$O,3,0))</f>
        <v>1170000580393</v>
      </c>
      <c r="D14" s="172" t="str">
        <f>IF($A14="","",VLOOKUP($A14,'Annex 2 EHV charges'!$A:$O,7,0))</f>
        <v>Redfield Road 1 STOR</v>
      </c>
      <c r="E14" s="174" t="str">
        <f>IFERROR(IF(VLOOKUP($A14,'Annex 2 EHV charges'!$A:$O,8,FALSE)=0,"",VLOOKUP($A14,'Annex 2 EHV charges'!$A:$O,8,FALSE)),"")</f>
        <v/>
      </c>
      <c r="F14" s="175">
        <f>IFERROR(IF(VLOOKUP($A14,'Annex 2 EHV charges'!$A:$O,9,FALSE)=0,"",VLOOKUP($A14,'Annex 2 EHV charges'!$A:$O,9,FALSE)),"")</f>
        <v>9.7899999999999991</v>
      </c>
      <c r="G14" s="176">
        <f>IFERROR(IF(VLOOKUP($A14,'Annex 2 EHV charges'!$A:$O,10,FALSE)=0,"",VLOOKUP($A14,'Annex 2 EHV charges'!$A:$O,10,FALSE)),"")</f>
        <v>1.34</v>
      </c>
      <c r="H14" s="176">
        <f>IFERROR(IF(VLOOKUP($A14,'Annex 2 EHV charges'!$A:$O,11,FALSE)=0,"",VLOOKUP($A14,'Annex 2 EHV charges'!$A:$O,11,FALSE)),"")</f>
        <v>1.34</v>
      </c>
    </row>
    <row r="15" spans="1:14" x14ac:dyDescent="0.2">
      <c r="A15" s="172">
        <f t="array" ref="A15">IFERROR(INDEX('Annex 2 EHV charges'!$A$11:$A$260, MATCH(0, IF(ISBLANK('Annex 2 EHV charges'!$A$11:$A$260),1, COUNTIF(A$4:$A14, 'Annex 2 EHV charges'!$A$11:$A$260)), 0)),"")</f>
        <v>302</v>
      </c>
      <c r="B15" s="172">
        <f>IF($A15="","",VLOOKUP($A15,'Annex 2 EHV charges'!$A:$O,2,0))</f>
        <v>302</v>
      </c>
      <c r="C15" s="173">
        <f>IF($A15="","",VLOOKUP($A15,'Annex 2 EHV charges'!$A:$O,3,0))</f>
        <v>1170000579919</v>
      </c>
      <c r="D15" s="172" t="str">
        <f>IF($A15="","",VLOOKUP($A15,'Annex 2 EHV charges'!$A:$O,7,0))</f>
        <v>Averill Farm PV</v>
      </c>
      <c r="E15" s="174" t="str">
        <f>IFERROR(IF(VLOOKUP($A15,'Annex 2 EHV charges'!$A:$O,8,FALSE)=0,"",VLOOKUP($A15,'Annex 2 EHV charges'!$A:$O,8,FALSE)),"")</f>
        <v/>
      </c>
      <c r="F15" s="175">
        <f>IFERROR(IF(VLOOKUP($A15,'Annex 2 EHV charges'!$A:$O,9,FALSE)=0,"",VLOOKUP($A15,'Annex 2 EHV charges'!$A:$O,9,FALSE)),"")</f>
        <v>10.51</v>
      </c>
      <c r="G15" s="176">
        <f>IFERROR(IF(VLOOKUP($A15,'Annex 2 EHV charges'!$A:$O,10,FALSE)=0,"",VLOOKUP($A15,'Annex 2 EHV charges'!$A:$O,10,FALSE)),"")</f>
        <v>1.71</v>
      </c>
      <c r="H15" s="176">
        <f>IFERROR(IF(VLOOKUP($A15,'Annex 2 EHV charges'!$A:$O,11,FALSE)=0,"",VLOOKUP($A15,'Annex 2 EHV charges'!$A:$O,11,FALSE)),"")</f>
        <v>1.71</v>
      </c>
    </row>
    <row r="16" spans="1:14" x14ac:dyDescent="0.2">
      <c r="A16" s="172">
        <f t="array" ref="A16">IFERROR(INDEX('Annex 2 EHV charges'!$A$11:$A$260, MATCH(0, IF(ISBLANK('Annex 2 EHV charges'!$A$11:$A$260),1, COUNTIF(A$4:$A15, 'Annex 2 EHV charges'!$A$11:$A$260)), 0)),"")</f>
        <v>303</v>
      </c>
      <c r="B16" s="172">
        <f>IF($A16="","",VLOOKUP($A16,'Annex 2 EHV charges'!$A:$O,2,0))</f>
        <v>303</v>
      </c>
      <c r="C16" s="173">
        <f>IF($A16="","",VLOOKUP($A16,'Annex 2 EHV charges'!$A:$O,3,0))</f>
        <v>1170000582692</v>
      </c>
      <c r="D16" s="172" t="str">
        <f>IF($A16="","",VLOOKUP($A16,'Annex 2 EHV charges'!$A:$O,7,0))</f>
        <v>Marchington Solar PV</v>
      </c>
      <c r="E16" s="174">
        <f>IFERROR(IF(VLOOKUP($A16,'Annex 2 EHV charges'!$A:$O,8,FALSE)=0,"",VLOOKUP($A16,'Annex 2 EHV charges'!$A:$O,8,FALSE)),"")</f>
        <v>1.1890000000000001</v>
      </c>
      <c r="F16" s="175">
        <f>IFERROR(IF(VLOOKUP($A16,'Annex 2 EHV charges'!$A:$O,9,FALSE)=0,"",VLOOKUP($A16,'Annex 2 EHV charges'!$A:$O,9,FALSE)),"")</f>
        <v>3.66</v>
      </c>
      <c r="G16" s="176">
        <f>IFERROR(IF(VLOOKUP($A16,'Annex 2 EHV charges'!$A:$O,10,FALSE)=0,"",VLOOKUP($A16,'Annex 2 EHV charges'!$A:$O,10,FALSE)),"")</f>
        <v>1.71</v>
      </c>
      <c r="H16" s="176">
        <f>IFERROR(IF(VLOOKUP($A16,'Annex 2 EHV charges'!$A:$O,11,FALSE)=0,"",VLOOKUP($A16,'Annex 2 EHV charges'!$A:$O,11,FALSE)),"")</f>
        <v>1.71</v>
      </c>
    </row>
    <row r="17" spans="1:8" x14ac:dyDescent="0.2">
      <c r="A17" s="172">
        <f t="array" ref="A17">IFERROR(INDEX('Annex 2 EHV charges'!$A$11:$A$260, MATCH(0, IF(ISBLANK('Annex 2 EHV charges'!$A$11:$A$260),1, COUNTIF(A$4:$A16, 'Annex 2 EHV charges'!$A$11:$A$260)), 0)),"")</f>
        <v>304</v>
      </c>
      <c r="B17" s="172">
        <f>IF($A17="","",VLOOKUP($A17,'Annex 2 EHV charges'!$A:$O,2,0))</f>
        <v>304</v>
      </c>
      <c r="C17" s="173">
        <f>IF($A17="","",VLOOKUP($A17,'Annex 2 EHV charges'!$A:$O,3,0))</f>
        <v>1170000586492</v>
      </c>
      <c r="D17" s="172" t="str">
        <f>IF($A17="","",VLOOKUP($A17,'Annex 2 EHV charges'!$A:$O,7,0))</f>
        <v>West End Fm Treswell PV</v>
      </c>
      <c r="E17" s="174" t="str">
        <f>IFERROR(IF(VLOOKUP($A17,'Annex 2 EHV charges'!$A:$O,8,FALSE)=0,"",VLOOKUP($A17,'Annex 2 EHV charges'!$A:$O,8,FALSE)),"")</f>
        <v/>
      </c>
      <c r="F17" s="175">
        <f>IFERROR(IF(VLOOKUP($A17,'Annex 2 EHV charges'!$A:$O,9,FALSE)=0,"",VLOOKUP($A17,'Annex 2 EHV charges'!$A:$O,9,FALSE)),"")</f>
        <v>1.97</v>
      </c>
      <c r="G17" s="176">
        <f>IFERROR(IF(VLOOKUP($A17,'Annex 2 EHV charges'!$A:$O,10,FALSE)=0,"",VLOOKUP($A17,'Annex 2 EHV charges'!$A:$O,10,FALSE)),"")</f>
        <v>1.71</v>
      </c>
      <c r="H17" s="176">
        <f>IFERROR(IF(VLOOKUP($A17,'Annex 2 EHV charges'!$A:$O,11,FALSE)=0,"",VLOOKUP($A17,'Annex 2 EHV charges'!$A:$O,11,FALSE)),"")</f>
        <v>1.71</v>
      </c>
    </row>
    <row r="18" spans="1:8" x14ac:dyDescent="0.2">
      <c r="A18" s="172">
        <f t="array" ref="A18">IFERROR(INDEX('Annex 2 EHV charges'!$A$11:$A$260, MATCH(0, IF(ISBLANK('Annex 2 EHV charges'!$A$11:$A$260),1, COUNTIF(A$4:$A17, 'Annex 2 EHV charges'!$A$11:$A$260)), 0)),"")</f>
        <v>305</v>
      </c>
      <c r="B18" s="172">
        <f>IF($A18="","",VLOOKUP($A18,'Annex 2 EHV charges'!$A:$O,2,0))</f>
        <v>305</v>
      </c>
      <c r="C18" s="173">
        <f>IF($A18="","",VLOOKUP($A18,'Annex 2 EHV charges'!$A:$O,3,0))</f>
        <v>1170000586605</v>
      </c>
      <c r="D18" s="172" t="str">
        <f>IF($A18="","",VLOOKUP($A18,'Annex 2 EHV charges'!$A:$O,7,0))</f>
        <v>Fields Farm Southam PV</v>
      </c>
      <c r="E18" s="174" t="str">
        <f>IFERROR(IF(VLOOKUP($A18,'Annex 2 EHV charges'!$A:$O,8,FALSE)=0,"",VLOOKUP($A18,'Annex 2 EHV charges'!$A:$O,8,FALSE)),"")</f>
        <v/>
      </c>
      <c r="F18" s="175">
        <f>IFERROR(IF(VLOOKUP($A18,'Annex 2 EHV charges'!$A:$O,9,FALSE)=0,"",VLOOKUP($A18,'Annex 2 EHV charges'!$A:$O,9,FALSE)),"")</f>
        <v>3.23</v>
      </c>
      <c r="G18" s="176">
        <f>IFERROR(IF(VLOOKUP($A18,'Annex 2 EHV charges'!$A:$O,10,FALSE)=0,"",VLOOKUP($A18,'Annex 2 EHV charges'!$A:$O,10,FALSE)),"")</f>
        <v>1.71</v>
      </c>
      <c r="H18" s="176">
        <f>IFERROR(IF(VLOOKUP($A18,'Annex 2 EHV charges'!$A:$O,11,FALSE)=0,"",VLOOKUP($A18,'Annex 2 EHV charges'!$A:$O,11,FALSE)),"")</f>
        <v>1.71</v>
      </c>
    </row>
    <row r="19" spans="1:8" x14ac:dyDescent="0.2">
      <c r="A19" s="172">
        <f t="array" ref="A19">IFERROR(INDEX('Annex 2 EHV charges'!$A$11:$A$260, MATCH(0, IF(ISBLANK('Annex 2 EHV charges'!$A$11:$A$260),1, COUNTIF(A$4:$A18, 'Annex 2 EHV charges'!$A$11:$A$260)), 0)),"")</f>
        <v>306</v>
      </c>
      <c r="B19" s="172">
        <f>IF($A19="","",VLOOKUP($A19,'Annex 2 EHV charges'!$A:$O,2,0))</f>
        <v>306</v>
      </c>
      <c r="C19" s="173">
        <f>IF($A19="","",VLOOKUP($A19,'Annex 2 EHV charges'!$A:$O,3,0))</f>
        <v>1170000587273</v>
      </c>
      <c r="D19" s="172" t="str">
        <f>IF($A19="","",VLOOKUP($A19,'Annex 2 EHV charges'!$A:$O,7,0))</f>
        <v>Canopus Farm PV</v>
      </c>
      <c r="E19" s="174" t="str">
        <f>IFERROR(IF(VLOOKUP($A19,'Annex 2 EHV charges'!$A:$O,8,FALSE)=0,"",VLOOKUP($A19,'Annex 2 EHV charges'!$A:$O,8,FALSE)),"")</f>
        <v/>
      </c>
      <c r="F19" s="175">
        <f>IFERROR(IF(VLOOKUP($A19,'Annex 2 EHV charges'!$A:$O,9,FALSE)=0,"",VLOOKUP($A19,'Annex 2 EHV charges'!$A:$O,9,FALSE)),"")</f>
        <v>2.94</v>
      </c>
      <c r="G19" s="176">
        <f>IFERROR(IF(VLOOKUP($A19,'Annex 2 EHV charges'!$A:$O,10,FALSE)=0,"",VLOOKUP($A19,'Annex 2 EHV charges'!$A:$O,10,FALSE)),"")</f>
        <v>1.71</v>
      </c>
      <c r="H19" s="176">
        <f>IFERROR(IF(VLOOKUP($A19,'Annex 2 EHV charges'!$A:$O,11,FALSE)=0,"",VLOOKUP($A19,'Annex 2 EHV charges'!$A:$O,11,FALSE)),"")</f>
        <v>1.71</v>
      </c>
    </row>
    <row r="20" spans="1:8" x14ac:dyDescent="0.2">
      <c r="A20" s="172">
        <f t="array" ref="A20">IFERROR(INDEX('Annex 2 EHV charges'!$A$11:$A$260, MATCH(0, IF(ISBLANK('Annex 2 EHV charges'!$A$11:$A$260),1, COUNTIF(A$4:$A19, 'Annex 2 EHV charges'!$A$11:$A$260)), 0)),"")</f>
        <v>307</v>
      </c>
      <c r="B20" s="172">
        <f>IF($A20="","",VLOOKUP($A20,'Annex 2 EHV charges'!$A:$O,2,0))</f>
        <v>307</v>
      </c>
      <c r="C20" s="173">
        <f>IF($A20="","",VLOOKUP($A20,'Annex 2 EHV charges'!$A:$O,3,0))</f>
        <v>1170000594261</v>
      </c>
      <c r="D20" s="172" t="str">
        <f>IF($A20="","",VLOOKUP($A20,'Annex 2 EHV charges'!$A:$O,7,0))</f>
        <v>Lindridge Farm PV</v>
      </c>
      <c r="E20" s="174">
        <f>IFERROR(IF(VLOOKUP($A20,'Annex 2 EHV charges'!$A:$O,8,FALSE)=0,"",VLOOKUP($A20,'Annex 2 EHV charges'!$A:$O,8,FALSE)),"")</f>
        <v>0.47099999999999997</v>
      </c>
      <c r="F20" s="175">
        <f>IFERROR(IF(VLOOKUP($A20,'Annex 2 EHV charges'!$A:$O,9,FALSE)=0,"",VLOOKUP($A20,'Annex 2 EHV charges'!$A:$O,9,FALSE)),"")</f>
        <v>15.19</v>
      </c>
      <c r="G20" s="176">
        <f>IFERROR(IF(VLOOKUP($A20,'Annex 2 EHV charges'!$A:$O,10,FALSE)=0,"",VLOOKUP($A20,'Annex 2 EHV charges'!$A:$O,10,FALSE)),"")</f>
        <v>2.13</v>
      </c>
      <c r="H20" s="176">
        <f>IFERROR(IF(VLOOKUP($A20,'Annex 2 EHV charges'!$A:$O,11,FALSE)=0,"",VLOOKUP($A20,'Annex 2 EHV charges'!$A:$O,11,FALSE)),"")</f>
        <v>2.13</v>
      </c>
    </row>
    <row r="21" spans="1:8" x14ac:dyDescent="0.2">
      <c r="A21" s="172">
        <f t="array" ref="A21">IFERROR(INDEX('Annex 2 EHV charges'!$A$11:$A$260, MATCH(0, IF(ISBLANK('Annex 2 EHV charges'!$A$11:$A$260),1, COUNTIF(A$4:$A20, 'Annex 2 EHV charges'!$A$11:$A$260)), 0)),"")</f>
        <v>308</v>
      </c>
      <c r="B21" s="172">
        <f>IF($A21="","",VLOOKUP($A21,'Annex 2 EHV charges'!$A:$O,2,0))</f>
        <v>308</v>
      </c>
      <c r="C21" s="173">
        <f>IF($A21="","",VLOOKUP($A21,'Annex 2 EHV charges'!$A:$O,3,0))</f>
        <v>1170000594164</v>
      </c>
      <c r="D21" s="172" t="str">
        <f>IF($A21="","",VLOOKUP($A21,'Annex 2 EHV charges'!$A:$O,7,0))</f>
        <v>Thornborough Grnds PV</v>
      </c>
      <c r="E21" s="174" t="str">
        <f>IFERROR(IF(VLOOKUP($A21,'Annex 2 EHV charges'!$A:$O,8,FALSE)=0,"",VLOOKUP($A21,'Annex 2 EHV charges'!$A:$O,8,FALSE)),"")</f>
        <v/>
      </c>
      <c r="F21" s="175">
        <f>IFERROR(IF(VLOOKUP($A21,'Annex 2 EHV charges'!$A:$O,9,FALSE)=0,"",VLOOKUP($A21,'Annex 2 EHV charges'!$A:$O,9,FALSE)),"")</f>
        <v>11.44</v>
      </c>
      <c r="G21" s="176">
        <f>IFERROR(IF(VLOOKUP($A21,'Annex 2 EHV charges'!$A:$O,10,FALSE)=0,"",VLOOKUP($A21,'Annex 2 EHV charges'!$A:$O,10,FALSE)),"")</f>
        <v>2.11</v>
      </c>
      <c r="H21" s="176">
        <f>IFERROR(IF(VLOOKUP($A21,'Annex 2 EHV charges'!$A:$O,11,FALSE)=0,"",VLOOKUP($A21,'Annex 2 EHV charges'!$A:$O,11,FALSE)),"")</f>
        <v>2.11</v>
      </c>
    </row>
    <row r="22" spans="1:8" x14ac:dyDescent="0.2">
      <c r="A22" s="172">
        <f t="array" ref="A22">IFERROR(INDEX('Annex 2 EHV charges'!$A$11:$A$260, MATCH(0, IF(ISBLANK('Annex 2 EHV charges'!$A$11:$A$260),1, COUNTIF(A$4:$A21, 'Annex 2 EHV charges'!$A$11:$A$260)), 0)),"")</f>
        <v>309</v>
      </c>
      <c r="B22" s="172">
        <f>IF($A22="","",VLOOKUP($A22,'Annex 2 EHV charges'!$A:$O,2,0))</f>
        <v>309</v>
      </c>
      <c r="C22" s="173">
        <f>IF($A22="","",VLOOKUP($A22,'Annex 2 EHV charges'!$A:$O,3,0))</f>
        <v>1170000592228</v>
      </c>
      <c r="D22" s="172" t="str">
        <f>IF($A22="","",VLOOKUP($A22,'Annex 2 EHV charges'!$A:$O,7,0))</f>
        <v>Wymeswold Narrow Lane PV</v>
      </c>
      <c r="E22" s="174" t="str">
        <f>IFERROR(IF(VLOOKUP($A22,'Annex 2 EHV charges'!$A:$O,8,FALSE)=0,"",VLOOKUP($A22,'Annex 2 EHV charges'!$A:$O,8,FALSE)),"")</f>
        <v/>
      </c>
      <c r="F22" s="175">
        <f>IFERROR(IF(VLOOKUP($A22,'Annex 2 EHV charges'!$A:$O,9,FALSE)=0,"",VLOOKUP($A22,'Annex 2 EHV charges'!$A:$O,9,FALSE)),"")</f>
        <v>8</v>
      </c>
      <c r="G22" s="176">
        <f>IFERROR(IF(VLOOKUP($A22,'Annex 2 EHV charges'!$A:$O,10,FALSE)=0,"",VLOOKUP($A22,'Annex 2 EHV charges'!$A:$O,10,FALSE)),"")</f>
        <v>1.71</v>
      </c>
      <c r="H22" s="176">
        <f>IFERROR(IF(VLOOKUP($A22,'Annex 2 EHV charges'!$A:$O,11,FALSE)=0,"",VLOOKUP($A22,'Annex 2 EHV charges'!$A:$O,11,FALSE)),"")</f>
        <v>1.71</v>
      </c>
    </row>
    <row r="23" spans="1:8" x14ac:dyDescent="0.2">
      <c r="A23" s="172">
        <f t="array" ref="A23">IFERROR(INDEX('Annex 2 EHV charges'!$A$11:$A$260, MATCH(0, IF(ISBLANK('Annex 2 EHV charges'!$A$11:$A$260),1, COUNTIF(A$4:$A22, 'Annex 2 EHV charges'!$A$11:$A$260)), 0)),"")</f>
        <v>310</v>
      </c>
      <c r="B23" s="172">
        <f>IF($A23="","",VLOOKUP($A23,'Annex 2 EHV charges'!$A:$O,2,0))</f>
        <v>310</v>
      </c>
      <c r="C23" s="173">
        <f>IF($A23="","",VLOOKUP($A23,'Annex 2 EHV charges'!$A:$O,3,0))</f>
        <v>1170000598034</v>
      </c>
      <c r="D23" s="172" t="str">
        <f>IF($A23="","",VLOOKUP($A23,'Annex 2 EHV charges'!$A:$O,7,0))</f>
        <v>Manor Farm Horton PV</v>
      </c>
      <c r="E23" s="174" t="str">
        <f>IFERROR(IF(VLOOKUP($A23,'Annex 2 EHV charges'!$A:$O,8,FALSE)=0,"",VLOOKUP($A23,'Annex 2 EHV charges'!$A:$O,8,FALSE)),"")</f>
        <v/>
      </c>
      <c r="F23" s="175">
        <f>IFERROR(IF(VLOOKUP($A23,'Annex 2 EHV charges'!$A:$O,9,FALSE)=0,"",VLOOKUP($A23,'Annex 2 EHV charges'!$A:$O,9,FALSE)),"")</f>
        <v>2.4900000000000002</v>
      </c>
      <c r="G23" s="176">
        <f>IFERROR(IF(VLOOKUP($A23,'Annex 2 EHV charges'!$A:$O,10,FALSE)=0,"",VLOOKUP($A23,'Annex 2 EHV charges'!$A:$O,10,FALSE)),"")</f>
        <v>1.71</v>
      </c>
      <c r="H23" s="176">
        <f>IFERROR(IF(VLOOKUP($A23,'Annex 2 EHV charges'!$A:$O,11,FALSE)=0,"",VLOOKUP($A23,'Annex 2 EHV charges'!$A:$O,11,FALSE)),"")</f>
        <v>1.71</v>
      </c>
    </row>
    <row r="24" spans="1:8" x14ac:dyDescent="0.2">
      <c r="A24" s="172">
        <f t="array" ref="A24">IFERROR(INDEX('Annex 2 EHV charges'!$A$11:$A$260, MATCH(0, IF(ISBLANK('Annex 2 EHV charges'!$A$11:$A$260),1, COUNTIF(A$4:$A23, 'Annex 2 EHV charges'!$A$11:$A$260)), 0)),"")</f>
        <v>311</v>
      </c>
      <c r="B24" s="172">
        <f>IF($A24="","",VLOOKUP($A24,'Annex 2 EHV charges'!$A:$O,2,0))</f>
        <v>311</v>
      </c>
      <c r="C24" s="173">
        <f>IF($A24="","",VLOOKUP($A24,'Annex 2 EHV charges'!$A:$O,3,0))</f>
        <v>1170000598196</v>
      </c>
      <c r="D24" s="172" t="str">
        <f>IF($A24="","",VLOOKUP($A24,'Annex 2 EHV charges'!$A:$O,7,0))</f>
        <v>Handley Park Farm PV</v>
      </c>
      <c r="E24" s="174" t="str">
        <f>IFERROR(IF(VLOOKUP($A24,'Annex 2 EHV charges'!$A:$O,8,FALSE)=0,"",VLOOKUP($A24,'Annex 2 EHV charges'!$A:$O,8,FALSE)),"")</f>
        <v/>
      </c>
      <c r="F24" s="175">
        <f>IFERROR(IF(VLOOKUP($A24,'Annex 2 EHV charges'!$A:$O,9,FALSE)=0,"",VLOOKUP($A24,'Annex 2 EHV charges'!$A:$O,9,FALSE)),"")</f>
        <v>5.78</v>
      </c>
      <c r="G24" s="176">
        <f>IFERROR(IF(VLOOKUP($A24,'Annex 2 EHV charges'!$A:$O,10,FALSE)=0,"",VLOOKUP($A24,'Annex 2 EHV charges'!$A:$O,10,FALSE)),"")</f>
        <v>2.0299999999999998</v>
      </c>
      <c r="H24" s="176">
        <f>IFERROR(IF(VLOOKUP($A24,'Annex 2 EHV charges'!$A:$O,11,FALSE)=0,"",VLOOKUP($A24,'Annex 2 EHV charges'!$A:$O,11,FALSE)),"")</f>
        <v>2.0299999999999998</v>
      </c>
    </row>
    <row r="25" spans="1:8" x14ac:dyDescent="0.2">
      <c r="A25" s="172">
        <f t="array" ref="A25">IFERROR(INDEX('Annex 2 EHV charges'!$A$11:$A$260, MATCH(0, IF(ISBLANK('Annex 2 EHV charges'!$A$11:$A$260),1, COUNTIF(A$4:$A24, 'Annex 2 EHV charges'!$A$11:$A$260)), 0)),"")</f>
        <v>784</v>
      </c>
      <c r="B25" s="172">
        <f>IF($A25="","",VLOOKUP($A25,'Annex 2 EHV charges'!$A:$O,2,0))</f>
        <v>784</v>
      </c>
      <c r="C25" s="173">
        <f>IF($A25="","",VLOOKUP($A25,'Annex 2 EHV charges'!$A:$O,3,0))</f>
        <v>1170000447716</v>
      </c>
      <c r="D25" s="172" t="str">
        <f>IF($A25="","",VLOOKUP($A25,'Annex 2 EHV charges'!$A:$O,7,0))</f>
        <v>Prestop Park Farm PV</v>
      </c>
      <c r="E25" s="174" t="str">
        <f>IFERROR(IF(VLOOKUP($A25,'Annex 2 EHV charges'!$A:$O,8,FALSE)=0,"",VLOOKUP($A25,'Annex 2 EHV charges'!$A:$O,8,FALSE)),"")</f>
        <v/>
      </c>
      <c r="F25" s="175">
        <f>IFERROR(IF(VLOOKUP($A25,'Annex 2 EHV charges'!$A:$O,9,FALSE)=0,"",VLOOKUP($A25,'Annex 2 EHV charges'!$A:$O,9,FALSE)),"")</f>
        <v>1.04</v>
      </c>
      <c r="G25" s="176">
        <f>IFERROR(IF(VLOOKUP($A25,'Annex 2 EHV charges'!$A:$O,10,FALSE)=0,"",VLOOKUP($A25,'Annex 2 EHV charges'!$A:$O,10,FALSE)),"")</f>
        <v>1.71</v>
      </c>
      <c r="H25" s="176">
        <f>IFERROR(IF(VLOOKUP($A25,'Annex 2 EHV charges'!$A:$O,11,FALSE)=0,"",VLOOKUP($A25,'Annex 2 EHV charges'!$A:$O,11,FALSE)),"")</f>
        <v>1.71</v>
      </c>
    </row>
    <row r="26" spans="1:8" x14ac:dyDescent="0.2">
      <c r="A26" s="172">
        <f t="array" ref="A26">IFERROR(INDEX('Annex 2 EHV charges'!$A$11:$A$260, MATCH(0, IF(ISBLANK('Annex 2 EHV charges'!$A$11:$A$260),1, COUNTIF(A$4:$A25, 'Annex 2 EHV charges'!$A$11:$A$260)), 0)),"")</f>
        <v>785</v>
      </c>
      <c r="B26" s="172">
        <f>IF($A26="","",VLOOKUP($A26,'Annex 2 EHV charges'!$A:$O,2,0))</f>
        <v>785</v>
      </c>
      <c r="C26" s="173">
        <f>IF($A26="","",VLOOKUP($A26,'Annex 2 EHV charges'!$A:$O,3,0))</f>
        <v>1170000447479</v>
      </c>
      <c r="D26" s="172" t="str">
        <f>IF($A26="","",VLOOKUP($A26,'Annex 2 EHV charges'!$A:$O,7,0))</f>
        <v>Smith Hall Solar Farm</v>
      </c>
      <c r="E26" s="174" t="str">
        <f>IFERROR(IF(VLOOKUP($A26,'Annex 2 EHV charges'!$A:$O,8,FALSE)=0,"",VLOOKUP($A26,'Annex 2 EHV charges'!$A:$O,8,FALSE)),"")</f>
        <v/>
      </c>
      <c r="F26" s="175">
        <f>IFERROR(IF(VLOOKUP($A26,'Annex 2 EHV charges'!$A:$O,9,FALSE)=0,"",VLOOKUP($A26,'Annex 2 EHV charges'!$A:$O,9,FALSE)),"")</f>
        <v>14.24</v>
      </c>
      <c r="G26" s="176">
        <f>IFERROR(IF(VLOOKUP($A26,'Annex 2 EHV charges'!$A:$O,10,FALSE)=0,"",VLOOKUP($A26,'Annex 2 EHV charges'!$A:$O,10,FALSE)),"")</f>
        <v>1.71</v>
      </c>
      <c r="H26" s="176">
        <f>IFERROR(IF(VLOOKUP($A26,'Annex 2 EHV charges'!$A:$O,11,FALSE)=0,"",VLOOKUP($A26,'Annex 2 EHV charges'!$A:$O,11,FALSE)),"")</f>
        <v>1.71</v>
      </c>
    </row>
    <row r="27" spans="1:8" x14ac:dyDescent="0.2">
      <c r="A27" s="172">
        <f t="array" ref="A27">IFERROR(INDEX('Annex 2 EHV charges'!$A$11:$A$260, MATCH(0, IF(ISBLANK('Annex 2 EHV charges'!$A$11:$A$260),1, COUNTIF(A$4:$A26, 'Annex 2 EHV charges'!$A$11:$A$260)), 0)),"")</f>
        <v>786</v>
      </c>
      <c r="B27" s="172">
        <f>IF($A27="","",VLOOKUP($A27,'Annex 2 EHV charges'!$A:$O,2,0))</f>
        <v>786</v>
      </c>
      <c r="C27" s="173">
        <f>IF($A27="","",VLOOKUP($A27,'Annex 2 EHV charges'!$A:$O,3,0))</f>
        <v>1170000447497</v>
      </c>
      <c r="D27" s="172" t="str">
        <f>IF($A27="","",VLOOKUP($A27,'Annex 2 EHV charges'!$A:$O,7,0))</f>
        <v>Park Farm Solar Ashby</v>
      </c>
      <c r="E27" s="174">
        <f>IFERROR(IF(VLOOKUP($A27,'Annex 2 EHV charges'!$A:$O,8,FALSE)=0,"",VLOOKUP($A27,'Annex 2 EHV charges'!$A:$O,8,FALSE)),"")</f>
        <v>0.47099999999999997</v>
      </c>
      <c r="F27" s="175">
        <f>IFERROR(IF(VLOOKUP($A27,'Annex 2 EHV charges'!$A:$O,9,FALSE)=0,"",VLOOKUP($A27,'Annex 2 EHV charges'!$A:$O,9,FALSE)),"")</f>
        <v>5.83</v>
      </c>
      <c r="G27" s="176">
        <f>IFERROR(IF(VLOOKUP($A27,'Annex 2 EHV charges'!$A:$O,10,FALSE)=0,"",VLOOKUP($A27,'Annex 2 EHV charges'!$A:$O,10,FALSE)),"")</f>
        <v>2.13</v>
      </c>
      <c r="H27" s="176">
        <f>IFERROR(IF(VLOOKUP($A27,'Annex 2 EHV charges'!$A:$O,11,FALSE)=0,"",VLOOKUP($A27,'Annex 2 EHV charges'!$A:$O,11,FALSE)),"")</f>
        <v>2.13</v>
      </c>
    </row>
    <row r="28" spans="1:8" x14ac:dyDescent="0.2">
      <c r="A28" s="172">
        <f t="array" ref="A28">IFERROR(INDEX('Annex 2 EHV charges'!$A$11:$A$260, MATCH(0, IF(ISBLANK('Annex 2 EHV charges'!$A$11:$A$260),1, COUNTIF(A$4:$A27, 'Annex 2 EHV charges'!$A$11:$A$260)), 0)),"")</f>
        <v>787</v>
      </c>
      <c r="B28" s="172">
        <f>IF($A28="","",VLOOKUP($A28,'Annex 2 EHV charges'!$A:$O,2,0))</f>
        <v>787</v>
      </c>
      <c r="C28" s="173">
        <f>IF($A28="","",VLOOKUP($A28,'Annex 2 EHV charges'!$A:$O,3,0))</f>
        <v>1170000451420</v>
      </c>
      <c r="D28" s="172" t="str">
        <f>IF($A28="","",VLOOKUP($A28,'Annex 2 EHV charges'!$A:$O,7,0))</f>
        <v>Aston House Solar Farm</v>
      </c>
      <c r="E28" s="174">
        <f>IFERROR(IF(VLOOKUP($A28,'Annex 2 EHV charges'!$A:$O,8,FALSE)=0,"",VLOOKUP($A28,'Annex 2 EHV charges'!$A:$O,8,FALSE)),"")</f>
        <v>1.1910000000000001</v>
      </c>
      <c r="F28" s="175">
        <f>IFERROR(IF(VLOOKUP($A28,'Annex 2 EHV charges'!$A:$O,9,FALSE)=0,"",VLOOKUP($A28,'Annex 2 EHV charges'!$A:$O,9,FALSE)),"")</f>
        <v>3.53</v>
      </c>
      <c r="G28" s="176">
        <f>IFERROR(IF(VLOOKUP($A28,'Annex 2 EHV charges'!$A:$O,10,FALSE)=0,"",VLOOKUP($A28,'Annex 2 EHV charges'!$A:$O,10,FALSE)),"")</f>
        <v>1.71</v>
      </c>
      <c r="H28" s="176">
        <f>IFERROR(IF(VLOOKUP($A28,'Annex 2 EHV charges'!$A:$O,11,FALSE)=0,"",VLOOKUP($A28,'Annex 2 EHV charges'!$A:$O,11,FALSE)),"")</f>
        <v>1.71</v>
      </c>
    </row>
    <row r="29" spans="1:8" x14ac:dyDescent="0.2">
      <c r="A29" s="172">
        <f t="array" ref="A29">IFERROR(INDEX('Annex 2 EHV charges'!$A$11:$A$260, MATCH(0, IF(ISBLANK('Annex 2 EHV charges'!$A$11:$A$260),1, COUNTIF(A$4:$A28, 'Annex 2 EHV charges'!$A$11:$A$260)), 0)),"")</f>
        <v>788</v>
      </c>
      <c r="B29" s="172">
        <f>IF($A29="","",VLOOKUP($A29,'Annex 2 EHV charges'!$A:$O,2,0))</f>
        <v>788</v>
      </c>
      <c r="C29" s="173">
        <f>IF($A29="","",VLOOKUP($A29,'Annex 2 EHV charges'!$A:$O,3,0))</f>
        <v>1170000453756</v>
      </c>
      <c r="D29" s="172" t="str">
        <f>IF($A29="","",VLOOKUP($A29,'Annex 2 EHV charges'!$A:$O,7,0))</f>
        <v>Normanton-le-Heath PV Fm</v>
      </c>
      <c r="E29" s="174">
        <f>IFERROR(IF(VLOOKUP($A29,'Annex 2 EHV charges'!$A:$O,8,FALSE)=0,"",VLOOKUP($A29,'Annex 2 EHV charges'!$A:$O,8,FALSE)),"")</f>
        <v>0.47599999999999998</v>
      </c>
      <c r="F29" s="175">
        <f>IFERROR(IF(VLOOKUP($A29,'Annex 2 EHV charges'!$A:$O,9,FALSE)=0,"",VLOOKUP($A29,'Annex 2 EHV charges'!$A:$O,9,FALSE)),"")</f>
        <v>1.48</v>
      </c>
      <c r="G29" s="176">
        <f>IFERROR(IF(VLOOKUP($A29,'Annex 2 EHV charges'!$A:$O,10,FALSE)=0,"",VLOOKUP($A29,'Annex 2 EHV charges'!$A:$O,10,FALSE)),"")</f>
        <v>2.13</v>
      </c>
      <c r="H29" s="176">
        <f>IFERROR(IF(VLOOKUP($A29,'Annex 2 EHV charges'!$A:$O,11,FALSE)=0,"",VLOOKUP($A29,'Annex 2 EHV charges'!$A:$O,11,FALSE)),"")</f>
        <v>2.13</v>
      </c>
    </row>
    <row r="30" spans="1:8" x14ac:dyDescent="0.2">
      <c r="A30" s="172">
        <f t="array" ref="A30">IFERROR(INDEX('Annex 2 EHV charges'!$A$11:$A$260, MATCH(0, IF(ISBLANK('Annex 2 EHV charges'!$A$11:$A$260),1, COUNTIF(A$4:$A29, 'Annex 2 EHV charges'!$A$11:$A$260)), 0)),"")</f>
        <v>789</v>
      </c>
      <c r="B30" s="172">
        <f>IF($A30="","",VLOOKUP($A30,'Annex 2 EHV charges'!$A:$O,2,0))</f>
        <v>789</v>
      </c>
      <c r="C30" s="173">
        <f>IF($A30="","",VLOOKUP($A30,'Annex 2 EHV charges'!$A:$O,3,0))</f>
        <v>1170000457617</v>
      </c>
      <c r="D30" s="172" t="str">
        <f>IF($A30="","",VLOOKUP($A30,'Annex 2 EHV charges'!$A:$O,7,0))</f>
        <v>Elms Farm Solar Farm</v>
      </c>
      <c r="E30" s="174" t="str">
        <f>IFERROR(IF(VLOOKUP($A30,'Annex 2 EHV charges'!$A:$O,8,FALSE)=0,"",VLOOKUP($A30,'Annex 2 EHV charges'!$A:$O,8,FALSE)),"")</f>
        <v/>
      </c>
      <c r="F30" s="175">
        <f>IFERROR(IF(VLOOKUP($A30,'Annex 2 EHV charges'!$A:$O,9,FALSE)=0,"",VLOOKUP($A30,'Annex 2 EHV charges'!$A:$O,9,FALSE)),"")</f>
        <v>1.64</v>
      </c>
      <c r="G30" s="176">
        <f>IFERROR(IF(VLOOKUP($A30,'Annex 2 EHV charges'!$A:$O,10,FALSE)=0,"",VLOOKUP($A30,'Annex 2 EHV charges'!$A:$O,10,FALSE)),"")</f>
        <v>1.71</v>
      </c>
      <c r="H30" s="176">
        <f>IFERROR(IF(VLOOKUP($A30,'Annex 2 EHV charges'!$A:$O,11,FALSE)=0,"",VLOOKUP($A30,'Annex 2 EHV charges'!$A:$O,11,FALSE)),"")</f>
        <v>1.71</v>
      </c>
    </row>
    <row r="31" spans="1:8" x14ac:dyDescent="0.2">
      <c r="A31" s="172">
        <f t="array" ref="A31">IFERROR(INDEX('Annex 2 EHV charges'!$A$11:$A$260, MATCH(0, IF(ISBLANK('Annex 2 EHV charges'!$A$11:$A$260),1, COUNTIF(A$4:$A30, 'Annex 2 EHV charges'!$A$11:$A$260)), 0)),"")</f>
        <v>790</v>
      </c>
      <c r="B31" s="172">
        <f>IF($A31="","",VLOOKUP($A31,'Annex 2 EHV charges'!$A:$O,2,0))</f>
        <v>790</v>
      </c>
      <c r="C31" s="173">
        <f>IF($A31="","",VLOOKUP($A31,'Annex 2 EHV charges'!$A:$O,3,0))</f>
        <v>1170000458550</v>
      </c>
      <c r="D31" s="172" t="str">
        <f>IF($A31="","",VLOOKUP($A31,'Annex 2 EHV charges'!$A:$O,7,0))</f>
        <v>Morton Solar Farm</v>
      </c>
      <c r="E31" s="174" t="str">
        <f>IFERROR(IF(VLOOKUP($A31,'Annex 2 EHV charges'!$A:$O,8,FALSE)=0,"",VLOOKUP($A31,'Annex 2 EHV charges'!$A:$O,8,FALSE)),"")</f>
        <v/>
      </c>
      <c r="F31" s="175">
        <f>IFERROR(IF(VLOOKUP($A31,'Annex 2 EHV charges'!$A:$O,9,FALSE)=0,"",VLOOKUP($A31,'Annex 2 EHV charges'!$A:$O,9,FALSE)),"")</f>
        <v>2.52</v>
      </c>
      <c r="G31" s="176">
        <f>IFERROR(IF(VLOOKUP($A31,'Annex 2 EHV charges'!$A:$O,10,FALSE)=0,"",VLOOKUP($A31,'Annex 2 EHV charges'!$A:$O,10,FALSE)),"")</f>
        <v>1.71</v>
      </c>
      <c r="H31" s="176">
        <f>IFERROR(IF(VLOOKUP($A31,'Annex 2 EHV charges'!$A:$O,11,FALSE)=0,"",VLOOKUP($A31,'Annex 2 EHV charges'!$A:$O,11,FALSE)),"")</f>
        <v>1.71</v>
      </c>
    </row>
    <row r="32" spans="1:8" x14ac:dyDescent="0.2">
      <c r="A32" s="172">
        <f t="array" ref="A32">IFERROR(INDEX('Annex 2 EHV charges'!$A$11:$A$260, MATCH(0, IF(ISBLANK('Annex 2 EHV charges'!$A$11:$A$260),1, COUNTIF(A$4:$A31, 'Annex 2 EHV charges'!$A$11:$A$260)), 0)),"")</f>
        <v>791</v>
      </c>
      <c r="B32" s="172">
        <f>IF($A32="","",VLOOKUP($A32,'Annex 2 EHV charges'!$A:$O,2,0))</f>
        <v>791</v>
      </c>
      <c r="C32" s="173">
        <f>IF($A32="","",VLOOKUP($A32,'Annex 2 EHV charges'!$A:$O,3,0))</f>
        <v>1170000463150</v>
      </c>
      <c r="D32" s="172" t="str">
        <f>IF($A32="","",VLOOKUP($A32,'Annex 2 EHV charges'!$A:$O,7,0))</f>
        <v>Glebe Farm Podington PV</v>
      </c>
      <c r="E32" s="174" t="str">
        <f>IFERROR(IF(VLOOKUP($A32,'Annex 2 EHV charges'!$A:$O,8,FALSE)=0,"",VLOOKUP($A32,'Annex 2 EHV charges'!$A:$O,8,FALSE)),"")</f>
        <v/>
      </c>
      <c r="F32" s="175">
        <f>IFERROR(IF(VLOOKUP($A32,'Annex 2 EHV charges'!$A:$O,9,FALSE)=0,"",VLOOKUP($A32,'Annex 2 EHV charges'!$A:$O,9,FALSE)),"")</f>
        <v>92.82</v>
      </c>
      <c r="G32" s="176">
        <f>IFERROR(IF(VLOOKUP($A32,'Annex 2 EHV charges'!$A:$O,10,FALSE)=0,"",VLOOKUP($A32,'Annex 2 EHV charges'!$A:$O,10,FALSE)),"")</f>
        <v>1.77</v>
      </c>
      <c r="H32" s="176">
        <f>IFERROR(IF(VLOOKUP($A32,'Annex 2 EHV charges'!$A:$O,11,FALSE)=0,"",VLOOKUP($A32,'Annex 2 EHV charges'!$A:$O,11,FALSE)),"")</f>
        <v>1.77</v>
      </c>
    </row>
    <row r="33" spans="1:8" x14ac:dyDescent="0.2">
      <c r="A33" s="172">
        <f t="array" ref="A33">IFERROR(INDEX('Annex 2 EHV charges'!$A$11:$A$260, MATCH(0, IF(ISBLANK('Annex 2 EHV charges'!$A$11:$A$260),1, COUNTIF(A$4:$A32, 'Annex 2 EHV charges'!$A$11:$A$260)), 0)),"")</f>
        <v>792</v>
      </c>
      <c r="B33" s="172">
        <f>IF($A33="","",VLOOKUP($A33,'Annex 2 EHV charges'!$A:$O,2,0))</f>
        <v>792</v>
      </c>
      <c r="C33" s="173">
        <f>IF($A33="","",VLOOKUP($A33,'Annex 2 EHV charges'!$A:$O,3,0))</f>
        <v>1170000468015</v>
      </c>
      <c r="D33" s="172" t="str">
        <f>IF($A33="","",VLOOKUP($A33,'Annex 2 EHV charges'!$A:$O,7,0))</f>
        <v>Rolleston Park Solar</v>
      </c>
      <c r="E33" s="174" t="str">
        <f>IFERROR(IF(VLOOKUP($A33,'Annex 2 EHV charges'!$A:$O,8,FALSE)=0,"",VLOOKUP($A33,'Annex 2 EHV charges'!$A:$O,8,FALSE)),"")</f>
        <v/>
      </c>
      <c r="F33" s="175">
        <f>IFERROR(IF(VLOOKUP($A33,'Annex 2 EHV charges'!$A:$O,9,FALSE)=0,"",VLOOKUP($A33,'Annex 2 EHV charges'!$A:$O,9,FALSE)),"")</f>
        <v>38.340000000000003</v>
      </c>
      <c r="G33" s="176">
        <f>IFERROR(IF(VLOOKUP($A33,'Annex 2 EHV charges'!$A:$O,10,FALSE)=0,"",VLOOKUP($A33,'Annex 2 EHV charges'!$A:$O,10,FALSE)),"")</f>
        <v>1.71</v>
      </c>
      <c r="H33" s="176">
        <f>IFERROR(IF(VLOOKUP($A33,'Annex 2 EHV charges'!$A:$O,11,FALSE)=0,"",VLOOKUP($A33,'Annex 2 EHV charges'!$A:$O,11,FALSE)),"")</f>
        <v>1.71</v>
      </c>
    </row>
    <row r="34" spans="1:8" x14ac:dyDescent="0.2">
      <c r="A34" s="172">
        <f t="array" ref="A34">IFERROR(INDEX('Annex 2 EHV charges'!$A$11:$A$260, MATCH(0, IF(ISBLANK('Annex 2 EHV charges'!$A$11:$A$260),1, COUNTIF(A$4:$A33, 'Annex 2 EHV charges'!$A$11:$A$260)), 0)),"")</f>
        <v>793</v>
      </c>
      <c r="B34" s="172">
        <f>IF($A34="","",VLOOKUP($A34,'Annex 2 EHV charges'!$A:$O,2,0))</f>
        <v>793</v>
      </c>
      <c r="C34" s="173">
        <f>IF($A34="","",VLOOKUP($A34,'Annex 2 EHV charges'!$A:$O,3,0))</f>
        <v>1170000467572</v>
      </c>
      <c r="D34" s="172" t="str">
        <f>IF($A34="","",VLOOKUP($A34,'Annex 2 EHV charges'!$A:$O,7,0))</f>
        <v>Nowhere Farm PV</v>
      </c>
      <c r="E34" s="174" t="str">
        <f>IFERROR(IF(VLOOKUP($A34,'Annex 2 EHV charges'!$A:$O,8,FALSE)=0,"",VLOOKUP($A34,'Annex 2 EHV charges'!$A:$O,8,FALSE)),"")</f>
        <v/>
      </c>
      <c r="F34" s="175">
        <f>IFERROR(IF(VLOOKUP($A34,'Annex 2 EHV charges'!$A:$O,9,FALSE)=0,"",VLOOKUP($A34,'Annex 2 EHV charges'!$A:$O,9,FALSE)),"")</f>
        <v>5.0199999999999996</v>
      </c>
      <c r="G34" s="176">
        <f>IFERROR(IF(VLOOKUP($A34,'Annex 2 EHV charges'!$A:$O,10,FALSE)=0,"",VLOOKUP($A34,'Annex 2 EHV charges'!$A:$O,10,FALSE)),"")</f>
        <v>1.71</v>
      </c>
      <c r="H34" s="176">
        <f>IFERROR(IF(VLOOKUP($A34,'Annex 2 EHV charges'!$A:$O,11,FALSE)=0,"",VLOOKUP($A34,'Annex 2 EHV charges'!$A:$O,11,FALSE)),"")</f>
        <v>1.71</v>
      </c>
    </row>
    <row r="35" spans="1:8" x14ac:dyDescent="0.2">
      <c r="A35" s="172">
        <f t="array" ref="A35">IFERROR(INDEX('Annex 2 EHV charges'!$A$11:$A$260, MATCH(0, IF(ISBLANK('Annex 2 EHV charges'!$A$11:$A$260),1, COUNTIF(A$4:$A34, 'Annex 2 EHV charges'!$A$11:$A$260)), 0)),"")</f>
        <v>794</v>
      </c>
      <c r="B35" s="172">
        <f>IF($A35="","",VLOOKUP($A35,'Annex 2 EHV charges'!$A:$O,2,0))</f>
        <v>794</v>
      </c>
      <c r="C35" s="173">
        <f>IF($A35="","",VLOOKUP($A35,'Annex 2 EHV charges'!$A:$O,3,0))</f>
        <v>1170000467554</v>
      </c>
      <c r="D35" s="172" t="str">
        <f>IF($A35="","",VLOOKUP($A35,'Annex 2 EHV charges'!$A:$O,7,0))</f>
        <v>Lockington Solar Farm</v>
      </c>
      <c r="E35" s="174">
        <f>IFERROR(IF(VLOOKUP($A35,'Annex 2 EHV charges'!$A:$O,8,FALSE)=0,"",VLOOKUP($A35,'Annex 2 EHV charges'!$A:$O,8,FALSE)),"")</f>
        <v>1.1910000000000001</v>
      </c>
      <c r="F35" s="175">
        <f>IFERROR(IF(VLOOKUP($A35,'Annex 2 EHV charges'!$A:$O,9,FALSE)=0,"",VLOOKUP($A35,'Annex 2 EHV charges'!$A:$O,9,FALSE)),"")</f>
        <v>4.68</v>
      </c>
      <c r="G35" s="176">
        <f>IFERROR(IF(VLOOKUP($A35,'Annex 2 EHV charges'!$A:$O,10,FALSE)=0,"",VLOOKUP($A35,'Annex 2 EHV charges'!$A:$O,10,FALSE)),"")</f>
        <v>1.71</v>
      </c>
      <c r="H35" s="176">
        <f>IFERROR(IF(VLOOKUP($A35,'Annex 2 EHV charges'!$A:$O,11,FALSE)=0,"",VLOOKUP($A35,'Annex 2 EHV charges'!$A:$O,11,FALSE)),"")</f>
        <v>1.71</v>
      </c>
    </row>
    <row r="36" spans="1:8" x14ac:dyDescent="0.2">
      <c r="A36" s="172">
        <f t="array" ref="A36">IFERROR(INDEX('Annex 2 EHV charges'!$A$11:$A$260, MATCH(0, IF(ISBLANK('Annex 2 EHV charges'!$A$11:$A$260),1, COUNTIF(A$4:$A35, 'Annex 2 EHV charges'!$A$11:$A$260)), 0)),"")</f>
        <v>795</v>
      </c>
      <c r="B36" s="172">
        <f>IF($A36="","",VLOOKUP($A36,'Annex 2 EHV charges'!$A:$O,2,0))</f>
        <v>795</v>
      </c>
      <c r="C36" s="173">
        <f>IF($A36="","",VLOOKUP($A36,'Annex 2 EHV charges'!$A:$O,3,0))</f>
        <v>1170000467509</v>
      </c>
      <c r="D36" s="172" t="str">
        <f>IF($A36="","",VLOOKUP($A36,'Annex 2 EHV charges'!$A:$O,7,0))</f>
        <v>Chelveston Renewable PV</v>
      </c>
      <c r="E36" s="174" t="str">
        <f>IFERROR(IF(VLOOKUP($A36,'Annex 2 EHV charges'!$A:$O,8,FALSE)=0,"",VLOOKUP($A36,'Annex 2 EHV charges'!$A:$O,8,FALSE)),"")</f>
        <v/>
      </c>
      <c r="F36" s="175">
        <f>IFERROR(IF(VLOOKUP($A36,'Annex 2 EHV charges'!$A:$O,9,FALSE)=0,"",VLOOKUP($A36,'Annex 2 EHV charges'!$A:$O,9,FALSE)),"")</f>
        <v>7.41</v>
      </c>
      <c r="G36" s="176">
        <f>IFERROR(IF(VLOOKUP($A36,'Annex 2 EHV charges'!$A:$O,10,FALSE)=0,"",VLOOKUP($A36,'Annex 2 EHV charges'!$A:$O,10,FALSE)),"")</f>
        <v>1.71</v>
      </c>
      <c r="H36" s="176">
        <f>IFERROR(IF(VLOOKUP($A36,'Annex 2 EHV charges'!$A:$O,11,FALSE)=0,"",VLOOKUP($A36,'Annex 2 EHV charges'!$A:$O,11,FALSE)),"")</f>
        <v>1.71</v>
      </c>
    </row>
    <row r="37" spans="1:8" x14ac:dyDescent="0.2">
      <c r="A37" s="172">
        <f t="array" ref="A37">IFERROR(INDEX('Annex 2 EHV charges'!$A$11:$A$260, MATCH(0, IF(ISBLANK('Annex 2 EHV charges'!$A$11:$A$260),1, COUNTIF(A$4:$A36, 'Annex 2 EHV charges'!$A$11:$A$260)), 0)),"")</f>
        <v>796</v>
      </c>
      <c r="B37" s="172">
        <f>IF($A37="","",VLOOKUP($A37,'Annex 2 EHV charges'!$A:$O,2,0))</f>
        <v>796</v>
      </c>
      <c r="C37" s="173">
        <f>IF($A37="","",VLOOKUP($A37,'Annex 2 EHV charges'!$A:$O,3,0))</f>
        <v>1170000474082</v>
      </c>
      <c r="D37" s="172" t="str">
        <f>IF($A37="","",VLOOKUP($A37,'Annex 2 EHV charges'!$A:$O,7,0))</f>
        <v>Horsemoor Drove Solar</v>
      </c>
      <c r="E37" s="174" t="str">
        <f>IFERROR(IF(VLOOKUP($A37,'Annex 2 EHV charges'!$A:$O,8,FALSE)=0,"",VLOOKUP($A37,'Annex 2 EHV charges'!$A:$O,8,FALSE)),"")</f>
        <v/>
      </c>
      <c r="F37" s="175">
        <f>IFERROR(IF(VLOOKUP($A37,'Annex 2 EHV charges'!$A:$O,9,FALSE)=0,"",VLOOKUP($A37,'Annex 2 EHV charges'!$A:$O,9,FALSE)),"")</f>
        <v>22.85</v>
      </c>
      <c r="G37" s="176">
        <f>IFERROR(IF(VLOOKUP($A37,'Annex 2 EHV charges'!$A:$O,10,FALSE)=0,"",VLOOKUP($A37,'Annex 2 EHV charges'!$A:$O,10,FALSE)),"")</f>
        <v>1.71</v>
      </c>
      <c r="H37" s="176">
        <f>IFERROR(IF(VLOOKUP($A37,'Annex 2 EHV charges'!$A:$O,11,FALSE)=0,"",VLOOKUP($A37,'Annex 2 EHV charges'!$A:$O,11,FALSE)),"")</f>
        <v>1.71</v>
      </c>
    </row>
    <row r="38" spans="1:8" x14ac:dyDescent="0.2">
      <c r="A38" s="172">
        <f t="array" ref="A38">IFERROR(INDEX('Annex 2 EHV charges'!$A$11:$A$260, MATCH(0, IF(ISBLANK('Annex 2 EHV charges'!$A$11:$A$260),1, COUNTIF(A$4:$A37, 'Annex 2 EHV charges'!$A$11:$A$260)), 0)),"")</f>
        <v>797</v>
      </c>
      <c r="B38" s="172">
        <f>IF($A38="","",VLOOKUP($A38,'Annex 2 EHV charges'!$A:$O,2,0))</f>
        <v>797</v>
      </c>
      <c r="C38" s="173">
        <f>IF($A38="","",VLOOKUP($A38,'Annex 2 EHV charges'!$A:$O,3,0))</f>
        <v>1170000474436</v>
      </c>
      <c r="D38" s="172" t="str">
        <f>IF($A38="","",VLOOKUP($A38,'Annex 2 EHV charges'!$A:$O,7,0))</f>
        <v>Decoy Farm Crowland PV</v>
      </c>
      <c r="E38" s="174" t="str">
        <f>IFERROR(IF(VLOOKUP($A38,'Annex 2 EHV charges'!$A:$O,8,FALSE)=0,"",VLOOKUP($A38,'Annex 2 EHV charges'!$A:$O,8,FALSE)),"")</f>
        <v/>
      </c>
      <c r="F38" s="175">
        <f>IFERROR(IF(VLOOKUP($A38,'Annex 2 EHV charges'!$A:$O,9,FALSE)=0,"",VLOOKUP($A38,'Annex 2 EHV charges'!$A:$O,9,FALSE)),"")</f>
        <v>0.2</v>
      </c>
      <c r="G38" s="176">
        <f>IFERROR(IF(VLOOKUP($A38,'Annex 2 EHV charges'!$A:$O,10,FALSE)=0,"",VLOOKUP($A38,'Annex 2 EHV charges'!$A:$O,10,FALSE)),"")</f>
        <v>1.71</v>
      </c>
      <c r="H38" s="176">
        <f>IFERROR(IF(VLOOKUP($A38,'Annex 2 EHV charges'!$A:$O,11,FALSE)=0,"",VLOOKUP($A38,'Annex 2 EHV charges'!$A:$O,11,FALSE)),"")</f>
        <v>1.71</v>
      </c>
    </row>
    <row r="39" spans="1:8" x14ac:dyDescent="0.2">
      <c r="A39" s="172">
        <f t="array" ref="A39">IFERROR(INDEX('Annex 2 EHV charges'!$A$11:$A$260, MATCH(0, IF(ISBLANK('Annex 2 EHV charges'!$A$11:$A$260),1, COUNTIF(A$4:$A38, 'Annex 2 EHV charges'!$A$11:$A$260)), 0)),"")</f>
        <v>798</v>
      </c>
      <c r="B39" s="172">
        <f>IF($A39="","",VLOOKUP($A39,'Annex 2 EHV charges'!$A:$O,2,0))</f>
        <v>798</v>
      </c>
      <c r="C39" s="173">
        <f>IF($A39="","",VLOOKUP($A39,'Annex 2 EHV charges'!$A:$O,3,0))</f>
        <v>1170000474418</v>
      </c>
      <c r="D39" s="172" t="str">
        <f>IF($A39="","",VLOOKUP($A39,'Annex 2 EHV charges'!$A:$O,7,0))</f>
        <v>Decoy Farm Crowland Bio</v>
      </c>
      <c r="E39" s="174" t="str">
        <f>IFERROR(IF(VLOOKUP($A39,'Annex 2 EHV charges'!$A:$O,8,FALSE)=0,"",VLOOKUP($A39,'Annex 2 EHV charges'!$A:$O,8,FALSE)),"")</f>
        <v/>
      </c>
      <c r="F39" s="175">
        <f>IFERROR(IF(VLOOKUP($A39,'Annex 2 EHV charges'!$A:$O,9,FALSE)=0,"",VLOOKUP($A39,'Annex 2 EHV charges'!$A:$O,9,FALSE)),"")</f>
        <v>3.92</v>
      </c>
      <c r="G39" s="176">
        <f>IFERROR(IF(VLOOKUP($A39,'Annex 2 EHV charges'!$A:$O,10,FALSE)=0,"",VLOOKUP($A39,'Annex 2 EHV charges'!$A:$O,10,FALSE)),"")</f>
        <v>1.67</v>
      </c>
      <c r="H39" s="176">
        <f>IFERROR(IF(VLOOKUP($A39,'Annex 2 EHV charges'!$A:$O,11,FALSE)=0,"",VLOOKUP($A39,'Annex 2 EHV charges'!$A:$O,11,FALSE)),"")</f>
        <v>1.67</v>
      </c>
    </row>
    <row r="40" spans="1:8" x14ac:dyDescent="0.2">
      <c r="A40" s="172">
        <f t="array" ref="A40">IFERROR(INDEX('Annex 2 EHV charges'!$A$11:$A$260, MATCH(0, IF(ISBLANK('Annex 2 EHV charges'!$A$11:$A$260),1, COUNTIF(A$4:$A39, 'Annex 2 EHV charges'!$A$11:$A$260)), 0)),"")</f>
        <v>799</v>
      </c>
      <c r="B40" s="172">
        <f>IF($A40="","",VLOOKUP($A40,'Annex 2 EHV charges'!$A:$O,2,0))</f>
        <v>799</v>
      </c>
      <c r="C40" s="173">
        <f>IF($A40="","",VLOOKUP($A40,'Annex 2 EHV charges'!$A:$O,3,0))</f>
        <v>1170000474393</v>
      </c>
      <c r="D40" s="172" t="str">
        <f>IF($A40="","",VLOOKUP($A40,'Annex 2 EHV charges'!$A:$O,7,0))</f>
        <v>Decoy Farm Crowland AD</v>
      </c>
      <c r="E40" s="174" t="str">
        <f>IFERROR(IF(VLOOKUP($A40,'Annex 2 EHV charges'!$A:$O,8,FALSE)=0,"",VLOOKUP($A40,'Annex 2 EHV charges'!$A:$O,8,FALSE)),"")</f>
        <v/>
      </c>
      <c r="F40" s="175">
        <f>IFERROR(IF(VLOOKUP($A40,'Annex 2 EHV charges'!$A:$O,9,FALSE)=0,"",VLOOKUP($A40,'Annex 2 EHV charges'!$A:$O,9,FALSE)),"")</f>
        <v>1.76</v>
      </c>
      <c r="G40" s="176">
        <f>IFERROR(IF(VLOOKUP($A40,'Annex 2 EHV charges'!$A:$O,10,FALSE)=0,"",VLOOKUP($A40,'Annex 2 EHV charges'!$A:$O,10,FALSE)),"")</f>
        <v>1.67</v>
      </c>
      <c r="H40" s="176">
        <f>IFERROR(IF(VLOOKUP($A40,'Annex 2 EHV charges'!$A:$O,11,FALSE)=0,"",VLOOKUP($A40,'Annex 2 EHV charges'!$A:$O,11,FALSE)),"")</f>
        <v>1.67</v>
      </c>
    </row>
    <row r="41" spans="1:8" ht="25.5" x14ac:dyDescent="0.2">
      <c r="A41" s="172">
        <f t="array" ref="A41">IFERROR(INDEX('Annex 2 EHV charges'!$A$11:$A$260, MATCH(0, IF(ISBLANK('Annex 2 EHV charges'!$A$11:$A$260),1, COUNTIF(A$4:$A40, 'Annex 2 EHV charges'!$A$11:$A$260)), 0)),"")</f>
        <v>824</v>
      </c>
      <c r="B41" s="172">
        <f>IF($A41="","",VLOOKUP($A41,'Annex 2 EHV charges'!$A:$O,2,0))</f>
        <v>824</v>
      </c>
      <c r="C41" s="173" t="str">
        <f>IF($A41="","",VLOOKUP($A41,'Annex 2 EHV charges'!$A:$O,3,0))</f>
        <v>1100039676983
1100039676992</v>
      </c>
      <c r="D41" s="172" t="str">
        <f>IF($A41="","",VLOOKUP($A41,'Annex 2 EHV charges'!$A:$O,7,0))</f>
        <v>Network Rail Bytham</v>
      </c>
      <c r="E41" s="174" t="str">
        <f>IFERROR(IF(VLOOKUP($A41,'Annex 2 EHV charges'!$A:$O,8,FALSE)=0,"",VLOOKUP($A41,'Annex 2 EHV charges'!$A:$O,8,FALSE)),"")</f>
        <v/>
      </c>
      <c r="F41" s="175">
        <f>IFERROR(IF(VLOOKUP($A41,'Annex 2 EHV charges'!$A:$O,9,FALSE)=0,"",VLOOKUP($A41,'Annex 2 EHV charges'!$A:$O,9,FALSE)),"")</f>
        <v>4424.58</v>
      </c>
      <c r="G41" s="176">
        <f>IFERROR(IF(VLOOKUP($A41,'Annex 2 EHV charges'!$A:$O,10,FALSE)=0,"",VLOOKUP($A41,'Annex 2 EHV charges'!$A:$O,10,FALSE)),"")</f>
        <v>3.72</v>
      </c>
      <c r="H41" s="176">
        <f>IFERROR(IF(VLOOKUP($A41,'Annex 2 EHV charges'!$A:$O,11,FALSE)=0,"",VLOOKUP($A41,'Annex 2 EHV charges'!$A:$O,11,FALSE)),"")</f>
        <v>3.72</v>
      </c>
    </row>
    <row r="42" spans="1:8" ht="25.5" x14ac:dyDescent="0.2">
      <c r="A42" s="172">
        <f t="array" ref="A42">IFERROR(INDEX('Annex 2 EHV charges'!$A$11:$A$260, MATCH(0, IF(ISBLANK('Annex 2 EHV charges'!$A$11:$A$260),1, COUNTIF(A$4:$A41, 'Annex 2 EHV charges'!$A$11:$A$260)), 0)),"")</f>
        <v>825</v>
      </c>
      <c r="B42" s="172">
        <f>IF($A42="","",VLOOKUP($A42,'Annex 2 EHV charges'!$A:$O,2,0))</f>
        <v>825</v>
      </c>
      <c r="C42" s="173" t="str">
        <f>IF($A42="","",VLOOKUP($A42,'Annex 2 EHV charges'!$A:$O,3,0))</f>
        <v>1100039676690
1100039676706</v>
      </c>
      <c r="D42" s="172" t="str">
        <f>IF($A42="","",VLOOKUP($A42,'Annex 2 EHV charges'!$A:$O,7,0))</f>
        <v>Network Rail Grantham</v>
      </c>
      <c r="E42" s="174" t="str">
        <f>IFERROR(IF(VLOOKUP($A42,'Annex 2 EHV charges'!$A:$O,8,FALSE)=0,"",VLOOKUP($A42,'Annex 2 EHV charges'!$A:$O,8,FALSE)),"")</f>
        <v/>
      </c>
      <c r="F42" s="175">
        <f>IFERROR(IF(VLOOKUP($A42,'Annex 2 EHV charges'!$A:$O,9,FALSE)=0,"",VLOOKUP($A42,'Annex 2 EHV charges'!$A:$O,9,FALSE)),"")</f>
        <v>3943.64</v>
      </c>
      <c r="G42" s="176">
        <f>IFERROR(IF(VLOOKUP($A42,'Annex 2 EHV charges'!$A:$O,10,FALSE)=0,"",VLOOKUP($A42,'Annex 2 EHV charges'!$A:$O,10,FALSE)),"")</f>
        <v>3.99</v>
      </c>
      <c r="H42" s="176">
        <f>IFERROR(IF(VLOOKUP($A42,'Annex 2 EHV charges'!$A:$O,11,FALSE)=0,"",VLOOKUP($A42,'Annex 2 EHV charges'!$A:$O,11,FALSE)),"")</f>
        <v>3.99</v>
      </c>
    </row>
    <row r="43" spans="1:8" x14ac:dyDescent="0.2">
      <c r="A43" s="172">
        <f t="array" ref="A43">IFERROR(INDEX('Annex 2 EHV charges'!$A$11:$A$260, MATCH(0, IF(ISBLANK('Annex 2 EHV charges'!$A$11:$A$260),1, COUNTIF(A$4:$A42, 'Annex 2 EHV charges'!$A$11:$A$260)), 0)),"")</f>
        <v>826</v>
      </c>
      <c r="B43" s="172">
        <f>IF($A43="","",VLOOKUP($A43,'Annex 2 EHV charges'!$A:$O,2,0))</f>
        <v>826</v>
      </c>
      <c r="C43" s="173">
        <f>IF($A43="","",VLOOKUP($A43,'Annex 2 EHV charges'!$A:$O,3,0))</f>
        <v>1100050106527</v>
      </c>
      <c r="D43" s="172" t="str">
        <f>IF($A43="","",VLOOKUP($A43,'Annex 2 EHV charges'!$A:$O,7,0))</f>
        <v>Network Rail Staythorpe</v>
      </c>
      <c r="E43" s="174" t="str">
        <f>IFERROR(IF(VLOOKUP($A43,'Annex 2 EHV charges'!$A:$O,8,FALSE)=0,"",VLOOKUP($A43,'Annex 2 EHV charges'!$A:$O,8,FALSE)),"")</f>
        <v/>
      </c>
      <c r="F43" s="175" t="str">
        <f>IFERROR(IF(VLOOKUP($A43,'Annex 2 EHV charges'!$A:$O,9,FALSE)=0,"",VLOOKUP($A43,'Annex 2 EHV charges'!$A:$O,9,FALSE)),"")</f>
        <v/>
      </c>
      <c r="G43" s="176">
        <f>IFERROR(IF(VLOOKUP($A43,'Annex 2 EHV charges'!$A:$O,10,FALSE)=0,"",VLOOKUP($A43,'Annex 2 EHV charges'!$A:$O,10,FALSE)),"")</f>
        <v>1.34</v>
      </c>
      <c r="H43" s="176">
        <f>IFERROR(IF(VLOOKUP($A43,'Annex 2 EHV charges'!$A:$O,11,FALSE)=0,"",VLOOKUP($A43,'Annex 2 EHV charges'!$A:$O,11,FALSE)),"")</f>
        <v>1.34</v>
      </c>
    </row>
    <row r="44" spans="1:8" ht="25.5" x14ac:dyDescent="0.2">
      <c r="A44" s="172">
        <f t="array" ref="A44">IFERROR(INDEX('Annex 2 EHV charges'!$A$11:$A$260, MATCH(0, IF(ISBLANK('Annex 2 EHV charges'!$A$11:$A$260),1, COUNTIF(A$4:$A43, 'Annex 2 EHV charges'!$A$11:$A$260)), 0)),"")</f>
        <v>827</v>
      </c>
      <c r="B44" s="172">
        <f>IF($A44="","",VLOOKUP($A44,'Annex 2 EHV charges'!$A:$O,2,0))</f>
        <v>827</v>
      </c>
      <c r="C44" s="173" t="str">
        <f>IF($A44="","",VLOOKUP($A44,'Annex 2 EHV charges'!$A:$O,3,0))</f>
        <v>1100039676965
1100039676974</v>
      </c>
      <c r="D44" s="172" t="str">
        <f>IF($A44="","",VLOOKUP($A44,'Annex 2 EHV charges'!$A:$O,7,0))</f>
        <v>Network Rail Retford</v>
      </c>
      <c r="E44" s="174" t="str">
        <f>IFERROR(IF(VLOOKUP($A44,'Annex 2 EHV charges'!$A:$O,8,FALSE)=0,"",VLOOKUP($A44,'Annex 2 EHV charges'!$A:$O,8,FALSE)),"")</f>
        <v/>
      </c>
      <c r="F44" s="175">
        <f>IFERROR(IF(VLOOKUP($A44,'Annex 2 EHV charges'!$A:$O,9,FALSE)=0,"",VLOOKUP($A44,'Annex 2 EHV charges'!$A:$O,9,FALSE)),"")</f>
        <v>5765.71</v>
      </c>
      <c r="G44" s="176">
        <f>IFERROR(IF(VLOOKUP($A44,'Annex 2 EHV charges'!$A:$O,10,FALSE)=0,"",VLOOKUP($A44,'Annex 2 EHV charges'!$A:$O,10,FALSE)),"")</f>
        <v>4.57</v>
      </c>
      <c r="H44" s="176">
        <f>IFERROR(IF(VLOOKUP($A44,'Annex 2 EHV charges'!$A:$O,11,FALSE)=0,"",VLOOKUP($A44,'Annex 2 EHV charges'!$A:$O,11,FALSE)),"")</f>
        <v>4.57</v>
      </c>
    </row>
    <row r="45" spans="1:8" x14ac:dyDescent="0.2">
      <c r="A45" s="172">
        <f t="array" ref="A45">IFERROR(INDEX('Annex 2 EHV charges'!$A$11:$A$260, MATCH(0, IF(ISBLANK('Annex 2 EHV charges'!$A$11:$A$260),1, COUNTIF(A$4:$A44, 'Annex 2 EHV charges'!$A$11:$A$260)), 0)),"")</f>
        <v>828</v>
      </c>
      <c r="B45" s="172">
        <f>IF($A45="","",VLOOKUP($A45,'Annex 2 EHV charges'!$A:$O,2,0))</f>
        <v>828</v>
      </c>
      <c r="C45" s="173">
        <f>IF($A45="","",VLOOKUP($A45,'Annex 2 EHV charges'!$A:$O,3,0))</f>
        <v>1100050106554</v>
      </c>
      <c r="D45" s="172" t="str">
        <f>IF($A45="","",VLOOKUP($A45,'Annex 2 EHV charges'!$A:$O,7,0))</f>
        <v>Network Rail Rugby</v>
      </c>
      <c r="E45" s="174" t="str">
        <f>IFERROR(IF(VLOOKUP($A45,'Annex 2 EHV charges'!$A:$O,8,FALSE)=0,"",VLOOKUP($A45,'Annex 2 EHV charges'!$A:$O,8,FALSE)),"")</f>
        <v/>
      </c>
      <c r="F45" s="175">
        <f>IFERROR(IF(VLOOKUP($A45,'Annex 2 EHV charges'!$A:$O,9,FALSE)=0,"",VLOOKUP($A45,'Annex 2 EHV charges'!$A:$O,9,FALSE)),"")</f>
        <v>4237.8900000000003</v>
      </c>
      <c r="G45" s="176">
        <f>IFERROR(IF(VLOOKUP($A45,'Annex 2 EHV charges'!$A:$O,10,FALSE)=0,"",VLOOKUP($A45,'Annex 2 EHV charges'!$A:$O,10,FALSE)),"")</f>
        <v>2.77</v>
      </c>
      <c r="H45" s="176">
        <f>IFERROR(IF(VLOOKUP($A45,'Annex 2 EHV charges'!$A:$O,11,FALSE)=0,"",VLOOKUP($A45,'Annex 2 EHV charges'!$A:$O,11,FALSE)),"")</f>
        <v>2.77</v>
      </c>
    </row>
    <row r="46" spans="1:8" x14ac:dyDescent="0.2">
      <c r="A46" s="172">
        <f t="array" ref="A46">IFERROR(INDEX('Annex 2 EHV charges'!$A$11:$A$260, MATCH(0, IF(ISBLANK('Annex 2 EHV charges'!$A$11:$A$260),1, COUNTIF(A$4:$A45, 'Annex 2 EHV charges'!$A$11:$A$260)), 0)),"")</f>
        <v>829</v>
      </c>
      <c r="B46" s="172">
        <f>IF($A46="","",VLOOKUP($A46,'Annex 2 EHV charges'!$A:$O,2,0))</f>
        <v>829</v>
      </c>
      <c r="C46" s="173">
        <f>IF($A46="","",VLOOKUP($A46,'Annex 2 EHV charges'!$A:$O,3,0))</f>
        <v>1100050106572</v>
      </c>
      <c r="D46" s="172" t="str">
        <f>IF($A46="","",VLOOKUP($A46,'Annex 2 EHV charges'!$A:$O,7,0))</f>
        <v>Network Rail Tamworth</v>
      </c>
      <c r="E46" s="174" t="str">
        <f>IFERROR(IF(VLOOKUP($A46,'Annex 2 EHV charges'!$A:$O,8,FALSE)=0,"",VLOOKUP($A46,'Annex 2 EHV charges'!$A:$O,8,FALSE)),"")</f>
        <v/>
      </c>
      <c r="F46" s="175">
        <f>IFERROR(IF(VLOOKUP($A46,'Annex 2 EHV charges'!$A:$O,9,FALSE)=0,"",VLOOKUP($A46,'Annex 2 EHV charges'!$A:$O,9,FALSE)),"")</f>
        <v>6995.67</v>
      </c>
      <c r="G46" s="176">
        <f>IFERROR(IF(VLOOKUP($A46,'Annex 2 EHV charges'!$A:$O,10,FALSE)=0,"",VLOOKUP($A46,'Annex 2 EHV charges'!$A:$O,10,FALSE)),"")</f>
        <v>2.8</v>
      </c>
      <c r="H46" s="176">
        <f>IFERROR(IF(VLOOKUP($A46,'Annex 2 EHV charges'!$A:$O,11,FALSE)=0,"",VLOOKUP($A46,'Annex 2 EHV charges'!$A:$O,11,FALSE)),"")</f>
        <v>2.8</v>
      </c>
    </row>
    <row r="47" spans="1:8" x14ac:dyDescent="0.2">
      <c r="A47" s="172">
        <f t="array" ref="A47">IFERROR(INDEX('Annex 2 EHV charges'!$A$11:$A$260, MATCH(0, IF(ISBLANK('Annex 2 EHV charges'!$A$11:$A$260),1, COUNTIF(A$4:$A46, 'Annex 2 EHV charges'!$A$11:$A$260)), 0)),"")</f>
        <v>830</v>
      </c>
      <c r="B47" s="172">
        <f>IF($A47="","",VLOOKUP($A47,'Annex 2 EHV charges'!$A:$O,2,0))</f>
        <v>830</v>
      </c>
      <c r="C47" s="173">
        <f>IF($A47="","",VLOOKUP($A47,'Annex 2 EHV charges'!$A:$O,3,0))</f>
        <v>1100050106545</v>
      </c>
      <c r="D47" s="172" t="str">
        <f>IF($A47="","",VLOOKUP($A47,'Annex 2 EHV charges'!$A:$O,7,0))</f>
        <v>Network Rail Wolverton</v>
      </c>
      <c r="E47" s="174" t="str">
        <f>IFERROR(IF(VLOOKUP($A47,'Annex 2 EHV charges'!$A:$O,8,FALSE)=0,"",VLOOKUP($A47,'Annex 2 EHV charges'!$A:$O,8,FALSE)),"")</f>
        <v/>
      </c>
      <c r="F47" s="175">
        <f>IFERROR(IF(VLOOKUP($A47,'Annex 2 EHV charges'!$A:$O,9,FALSE)=0,"",VLOOKUP($A47,'Annex 2 EHV charges'!$A:$O,9,FALSE)),"")</f>
        <v>4194.13</v>
      </c>
      <c r="G47" s="176">
        <f>IFERROR(IF(VLOOKUP($A47,'Annex 2 EHV charges'!$A:$O,10,FALSE)=0,"",VLOOKUP($A47,'Annex 2 EHV charges'!$A:$O,10,FALSE)),"")</f>
        <v>2.4500000000000002</v>
      </c>
      <c r="H47" s="176">
        <f>IFERROR(IF(VLOOKUP($A47,'Annex 2 EHV charges'!$A:$O,11,FALSE)=0,"",VLOOKUP($A47,'Annex 2 EHV charges'!$A:$O,11,FALSE)),"")</f>
        <v>2.4500000000000002</v>
      </c>
    </row>
    <row r="48" spans="1:8" x14ac:dyDescent="0.2">
      <c r="A48" s="172">
        <f t="array" ref="A48">IFERROR(INDEX('Annex 2 EHV charges'!$A$11:$A$260, MATCH(0, IF(ISBLANK('Annex 2 EHV charges'!$A$11:$A$260),1, COUNTIF(A$4:$A47, 'Annex 2 EHV charges'!$A$11:$A$260)), 0)),"")</f>
        <v>831</v>
      </c>
      <c r="B48" s="172">
        <f>IF($A48="","",VLOOKUP($A48,'Annex 2 EHV charges'!$A:$O,2,0))</f>
        <v>831</v>
      </c>
      <c r="C48" s="173">
        <f>IF($A48="","",VLOOKUP($A48,'Annex 2 EHV charges'!$A:$O,3,0))</f>
        <v>1100039602086</v>
      </c>
      <c r="D48" s="172" t="str">
        <f>IF($A48="","",VLOOKUP($A48,'Annex 2 EHV charges'!$A:$O,7,0))</f>
        <v>Jaguar Cars</v>
      </c>
      <c r="E48" s="174" t="str">
        <f>IFERROR(IF(VLOOKUP($A48,'Annex 2 EHV charges'!$A:$O,8,FALSE)=0,"",VLOOKUP($A48,'Annex 2 EHV charges'!$A:$O,8,FALSE)),"")</f>
        <v/>
      </c>
      <c r="F48" s="175">
        <f>IFERROR(IF(VLOOKUP($A48,'Annex 2 EHV charges'!$A:$O,9,FALSE)=0,"",VLOOKUP($A48,'Annex 2 EHV charges'!$A:$O,9,FALSE)),"")</f>
        <v>113.09</v>
      </c>
      <c r="G48" s="176">
        <f>IFERROR(IF(VLOOKUP($A48,'Annex 2 EHV charges'!$A:$O,10,FALSE)=0,"",VLOOKUP($A48,'Annex 2 EHV charges'!$A:$O,10,FALSE)),"")</f>
        <v>7.75</v>
      </c>
      <c r="H48" s="176">
        <f>IFERROR(IF(VLOOKUP($A48,'Annex 2 EHV charges'!$A:$O,11,FALSE)=0,"",VLOOKUP($A48,'Annex 2 EHV charges'!$A:$O,11,FALSE)),"")</f>
        <v>7.75</v>
      </c>
    </row>
    <row r="49" spans="1:8" x14ac:dyDescent="0.2">
      <c r="A49" s="172">
        <f t="array" ref="A49">IFERROR(INDEX('Annex 2 EHV charges'!$A$11:$A$260, MATCH(0, IF(ISBLANK('Annex 2 EHV charges'!$A$11:$A$260),1, COUNTIF(A$4:$A48, 'Annex 2 EHV charges'!$A$11:$A$260)), 0)),"")</f>
        <v>832</v>
      </c>
      <c r="B49" s="172">
        <f>IF($A49="","",VLOOKUP($A49,'Annex 2 EHV charges'!$A:$O,2,0))</f>
        <v>832</v>
      </c>
      <c r="C49" s="173">
        <f>IF($A49="","",VLOOKUP($A49,'Annex 2 EHV charges'!$A:$O,3,0))</f>
        <v>1100039600655</v>
      </c>
      <c r="D49" s="172" t="str">
        <f>IF($A49="","",VLOOKUP($A49,'Annex 2 EHV charges'!$A:$O,7,0))</f>
        <v>Alstom Frankton</v>
      </c>
      <c r="E49" s="174" t="str">
        <f>IFERROR(IF(VLOOKUP($A49,'Annex 2 EHV charges'!$A:$O,8,FALSE)=0,"",VLOOKUP($A49,'Annex 2 EHV charges'!$A:$O,8,FALSE)),"")</f>
        <v/>
      </c>
      <c r="F49" s="175">
        <f>IFERROR(IF(VLOOKUP($A49,'Annex 2 EHV charges'!$A:$O,9,FALSE)=0,"",VLOOKUP($A49,'Annex 2 EHV charges'!$A:$O,9,FALSE)),"")</f>
        <v>3034.36</v>
      </c>
      <c r="G49" s="176">
        <f>IFERROR(IF(VLOOKUP($A49,'Annex 2 EHV charges'!$A:$O,10,FALSE)=0,"",VLOOKUP($A49,'Annex 2 EHV charges'!$A:$O,10,FALSE)),"")</f>
        <v>2.17</v>
      </c>
      <c r="H49" s="176">
        <f>IFERROR(IF(VLOOKUP($A49,'Annex 2 EHV charges'!$A:$O,11,FALSE)=0,"",VLOOKUP($A49,'Annex 2 EHV charges'!$A:$O,11,FALSE)),"")</f>
        <v>2.17</v>
      </c>
    </row>
    <row r="50" spans="1:8" x14ac:dyDescent="0.2">
      <c r="A50" s="172">
        <f t="array" ref="A50">IFERROR(INDEX('Annex 2 EHV charges'!$A$11:$A$260, MATCH(0, IF(ISBLANK('Annex 2 EHV charges'!$A$11:$A$260),1, COUNTIF(A$4:$A49, 'Annex 2 EHV charges'!$A$11:$A$260)), 0)),"")</f>
        <v>833</v>
      </c>
      <c r="B50" s="172">
        <f>IF($A50="","",VLOOKUP($A50,'Annex 2 EHV charges'!$A:$O,2,0))</f>
        <v>833</v>
      </c>
      <c r="C50" s="173">
        <f>IF($A50="","",VLOOKUP($A50,'Annex 2 EHV charges'!$A:$O,3,0))</f>
        <v>1100039602156</v>
      </c>
      <c r="D50" s="172" t="str">
        <f>IF($A50="","",VLOOKUP($A50,'Annex 2 EHV charges'!$A:$O,7,0))</f>
        <v>University of Warwick</v>
      </c>
      <c r="E50" s="174">
        <f>IFERROR(IF(VLOOKUP($A50,'Annex 2 EHV charges'!$A:$O,8,FALSE)=0,"",VLOOKUP($A50,'Annex 2 EHV charges'!$A:$O,8,FALSE)),"")</f>
        <v>0.72</v>
      </c>
      <c r="F50" s="175">
        <f>IFERROR(IF(VLOOKUP($A50,'Annex 2 EHV charges'!$A:$O,9,FALSE)=0,"",VLOOKUP($A50,'Annex 2 EHV charges'!$A:$O,9,FALSE)),"")</f>
        <v>113.09</v>
      </c>
      <c r="G50" s="176">
        <f>IFERROR(IF(VLOOKUP($A50,'Annex 2 EHV charges'!$A:$O,10,FALSE)=0,"",VLOOKUP($A50,'Annex 2 EHV charges'!$A:$O,10,FALSE)),"")</f>
        <v>3.74</v>
      </c>
      <c r="H50" s="176">
        <f>IFERROR(IF(VLOOKUP($A50,'Annex 2 EHV charges'!$A:$O,11,FALSE)=0,"",VLOOKUP($A50,'Annex 2 EHV charges'!$A:$O,11,FALSE)),"")</f>
        <v>3.74</v>
      </c>
    </row>
    <row r="51" spans="1:8" x14ac:dyDescent="0.2">
      <c r="A51" s="172">
        <f t="array" ref="A51">IFERROR(INDEX('Annex 2 EHV charges'!$A$11:$A$260, MATCH(0, IF(ISBLANK('Annex 2 EHV charges'!$A$11:$A$260),1, COUNTIF(A$4:$A50, 'Annex 2 EHV charges'!$A$11:$A$260)), 0)),"")</f>
        <v>834</v>
      </c>
      <c r="B51" s="172">
        <f>IF($A51="","",VLOOKUP($A51,'Annex 2 EHV charges'!$A:$O,2,0))</f>
        <v>834</v>
      </c>
      <c r="C51" s="173">
        <f>IF($A51="","",VLOOKUP($A51,'Annex 2 EHV charges'!$A:$O,3,0))</f>
        <v>1100039603131</v>
      </c>
      <c r="D51" s="172" t="str">
        <f>IF($A51="","",VLOOKUP($A51,'Annex 2 EHV charges'!$A:$O,7,0))</f>
        <v>Dunlop Factory</v>
      </c>
      <c r="E51" s="174" t="str">
        <f>IFERROR(IF(VLOOKUP($A51,'Annex 2 EHV charges'!$A:$O,8,FALSE)=0,"",VLOOKUP($A51,'Annex 2 EHV charges'!$A:$O,8,FALSE)),"")</f>
        <v/>
      </c>
      <c r="F51" s="175">
        <f>IFERROR(IF(VLOOKUP($A51,'Annex 2 EHV charges'!$A:$O,9,FALSE)=0,"",VLOOKUP($A51,'Annex 2 EHV charges'!$A:$O,9,FALSE)),"")</f>
        <v>113.09</v>
      </c>
      <c r="G51" s="176">
        <f>IFERROR(IF(VLOOKUP($A51,'Annex 2 EHV charges'!$A:$O,10,FALSE)=0,"",VLOOKUP($A51,'Annex 2 EHV charges'!$A:$O,10,FALSE)),"")</f>
        <v>4.22</v>
      </c>
      <c r="H51" s="176">
        <f>IFERROR(IF(VLOOKUP($A51,'Annex 2 EHV charges'!$A:$O,11,FALSE)=0,"",VLOOKUP($A51,'Annex 2 EHV charges'!$A:$O,11,FALSE)),"")</f>
        <v>4.22</v>
      </c>
    </row>
    <row r="52" spans="1:8" ht="25.5" x14ac:dyDescent="0.2">
      <c r="A52" s="172">
        <f t="array" ref="A52">IFERROR(INDEX('Annex 2 EHV charges'!$A$11:$A$260, MATCH(0, IF(ISBLANK('Annex 2 EHV charges'!$A$11:$A$260),1, COUNTIF(A$4:$A51, 'Annex 2 EHV charges'!$A$11:$A$260)), 0)),"")</f>
        <v>835</v>
      </c>
      <c r="B52" s="172">
        <f>IF($A52="","",VLOOKUP($A52,'Annex 2 EHV charges'!$A:$O,2,0))</f>
        <v>835</v>
      </c>
      <c r="C52" s="173" t="str">
        <f>IF($A52="","",VLOOKUP($A52,'Annex 2 EHV charges'!$A:$O,3,0))</f>
        <v>1160001030330
1160001139525</v>
      </c>
      <c r="D52" s="172" t="str">
        <f>IF($A52="","",VLOOKUP($A52,'Annex 2 EHV charges'!$A:$O,7,0))</f>
        <v>Bombardier</v>
      </c>
      <c r="E52" s="174">
        <f>IFERROR(IF(VLOOKUP($A52,'Annex 2 EHV charges'!$A:$O,8,FALSE)=0,"",VLOOKUP($A52,'Annex 2 EHV charges'!$A:$O,8,FALSE)),"")</f>
        <v>1.2210000000000001</v>
      </c>
      <c r="F52" s="175">
        <f>IFERROR(IF(VLOOKUP($A52,'Annex 2 EHV charges'!$A:$O,9,FALSE)=0,"",VLOOKUP($A52,'Annex 2 EHV charges'!$A:$O,9,FALSE)),"")</f>
        <v>788</v>
      </c>
      <c r="G52" s="176">
        <f>IFERROR(IF(VLOOKUP($A52,'Annex 2 EHV charges'!$A:$O,10,FALSE)=0,"",VLOOKUP($A52,'Annex 2 EHV charges'!$A:$O,10,FALSE)),"")</f>
        <v>2.2000000000000002</v>
      </c>
      <c r="H52" s="176">
        <f>IFERROR(IF(VLOOKUP($A52,'Annex 2 EHV charges'!$A:$O,11,FALSE)=0,"",VLOOKUP($A52,'Annex 2 EHV charges'!$A:$O,11,FALSE)),"")</f>
        <v>2.2000000000000002</v>
      </c>
    </row>
    <row r="53" spans="1:8" x14ac:dyDescent="0.2">
      <c r="A53" s="172">
        <f t="array" ref="A53">IFERROR(INDEX('Annex 2 EHV charges'!$A$11:$A$260, MATCH(0, IF(ISBLANK('Annex 2 EHV charges'!$A$11:$A$260),1, COUNTIF(A$4:$A52, 'Annex 2 EHV charges'!$A$11:$A$260)), 0)),"")</f>
        <v>836</v>
      </c>
      <c r="B53" s="172">
        <f>IF($A53="","",VLOOKUP($A53,'Annex 2 EHV charges'!$A:$O,2,0))</f>
        <v>836</v>
      </c>
      <c r="C53" s="173">
        <f>IF($A53="","",VLOOKUP($A53,'Annex 2 EHV charges'!$A:$O,3,0))</f>
        <v>1100039600015</v>
      </c>
      <c r="D53" s="172" t="str">
        <f>IF($A53="","",VLOOKUP($A53,'Annex 2 EHV charges'!$A:$O,7,0))</f>
        <v>British Steel</v>
      </c>
      <c r="E53" s="174" t="str">
        <f>IFERROR(IF(VLOOKUP($A53,'Annex 2 EHV charges'!$A:$O,8,FALSE)=0,"",VLOOKUP($A53,'Annex 2 EHV charges'!$A:$O,8,FALSE)),"")</f>
        <v/>
      </c>
      <c r="F53" s="175">
        <f>IFERROR(IF(VLOOKUP($A53,'Annex 2 EHV charges'!$A:$O,9,FALSE)=0,"",VLOOKUP($A53,'Annex 2 EHV charges'!$A:$O,9,FALSE)),"")</f>
        <v>746.79</v>
      </c>
      <c r="G53" s="176">
        <f>IFERROR(IF(VLOOKUP($A53,'Annex 2 EHV charges'!$A:$O,10,FALSE)=0,"",VLOOKUP($A53,'Annex 2 EHV charges'!$A:$O,10,FALSE)),"")</f>
        <v>2.06</v>
      </c>
      <c r="H53" s="176">
        <f>IFERROR(IF(VLOOKUP($A53,'Annex 2 EHV charges'!$A:$O,11,FALSE)=0,"",VLOOKUP($A53,'Annex 2 EHV charges'!$A:$O,11,FALSE)),"")</f>
        <v>2.06</v>
      </c>
    </row>
    <row r="54" spans="1:8" x14ac:dyDescent="0.2">
      <c r="A54" s="172">
        <f t="array" ref="A54">IFERROR(INDEX('Annex 2 EHV charges'!$A$11:$A$260, MATCH(0, IF(ISBLANK('Annex 2 EHV charges'!$A$11:$A$260),1, COUNTIF(A$4:$A53, 'Annex 2 EHV charges'!$A$11:$A$260)), 0)),"")</f>
        <v>837</v>
      </c>
      <c r="B54" s="172">
        <f>IF($A54="","",VLOOKUP($A54,'Annex 2 EHV charges'!$A:$O,2,0))</f>
        <v>837</v>
      </c>
      <c r="C54" s="173">
        <f>IF($A54="","",VLOOKUP($A54,'Annex 2 EHV charges'!$A:$O,3,0))</f>
        <v>1100039669504</v>
      </c>
      <c r="D54" s="172" t="str">
        <f>IF($A54="","",VLOOKUP($A54,'Annex 2 EHV charges'!$A:$O,7,0))</f>
        <v>Acordis</v>
      </c>
      <c r="E54" s="174">
        <f>IFERROR(IF(VLOOKUP($A54,'Annex 2 EHV charges'!$A:$O,8,FALSE)=0,"",VLOOKUP($A54,'Annex 2 EHV charges'!$A:$O,8,FALSE)),"")</f>
        <v>1.226</v>
      </c>
      <c r="F54" s="175">
        <f>IFERROR(IF(VLOOKUP($A54,'Annex 2 EHV charges'!$A:$O,9,FALSE)=0,"",VLOOKUP($A54,'Annex 2 EHV charges'!$A:$O,9,FALSE)),"")</f>
        <v>583.42999999999995</v>
      </c>
      <c r="G54" s="176">
        <f>IFERROR(IF(VLOOKUP($A54,'Annex 2 EHV charges'!$A:$O,10,FALSE)=0,"",VLOOKUP($A54,'Annex 2 EHV charges'!$A:$O,10,FALSE)),"")</f>
        <v>1.71</v>
      </c>
      <c r="H54" s="176">
        <f>IFERROR(IF(VLOOKUP($A54,'Annex 2 EHV charges'!$A:$O,11,FALSE)=0,"",VLOOKUP($A54,'Annex 2 EHV charges'!$A:$O,11,FALSE)),"")</f>
        <v>1.71</v>
      </c>
    </row>
    <row r="55" spans="1:8" x14ac:dyDescent="0.2">
      <c r="A55" s="172">
        <f t="array" ref="A55">IFERROR(INDEX('Annex 2 EHV charges'!$A$11:$A$260, MATCH(0, IF(ISBLANK('Annex 2 EHV charges'!$A$11:$A$260),1, COUNTIF(A$4:$A54, 'Annex 2 EHV charges'!$A$11:$A$260)), 0)),"")</f>
        <v>838</v>
      </c>
      <c r="B55" s="172">
        <f>IF($A55="","",VLOOKUP($A55,'Annex 2 EHV charges'!$A:$O,2,0))</f>
        <v>838</v>
      </c>
      <c r="C55" s="173">
        <f>IF($A55="","",VLOOKUP($A55,'Annex 2 EHV charges'!$A:$O,3,0))</f>
        <v>1144444444443</v>
      </c>
      <c r="D55" s="172" t="str">
        <f>IF($A55="","",VLOOKUP($A55,'Annex 2 EHV charges'!$A:$O,7,0))</f>
        <v>Derwent</v>
      </c>
      <c r="E55" s="174" t="str">
        <f>IFERROR(IF(VLOOKUP($A55,'Annex 2 EHV charges'!$A:$O,8,FALSE)=0,"",VLOOKUP($A55,'Annex 2 EHV charges'!$A:$O,8,FALSE)),"")</f>
        <v/>
      </c>
      <c r="F55" s="175" t="str">
        <f>IFERROR(IF(VLOOKUP($A55,'Annex 2 EHV charges'!$A:$O,9,FALSE)=0,"",VLOOKUP($A55,'Annex 2 EHV charges'!$A:$O,9,FALSE)),"")</f>
        <v/>
      </c>
      <c r="G55" s="176">
        <f>IFERROR(IF(VLOOKUP($A55,'Annex 2 EHV charges'!$A:$O,10,FALSE)=0,"",VLOOKUP($A55,'Annex 2 EHV charges'!$A:$O,10,FALSE)),"")</f>
        <v>1.84</v>
      </c>
      <c r="H55" s="176">
        <f>IFERROR(IF(VLOOKUP($A55,'Annex 2 EHV charges'!$A:$O,11,FALSE)=0,"",VLOOKUP($A55,'Annex 2 EHV charges'!$A:$O,11,FALSE)),"")</f>
        <v>1.84</v>
      </c>
    </row>
    <row r="56" spans="1:8" x14ac:dyDescent="0.2">
      <c r="A56" s="172">
        <f t="array" ref="A56">IFERROR(INDEX('Annex 2 EHV charges'!$A$11:$A$260, MATCH(0, IF(ISBLANK('Annex 2 EHV charges'!$A$11:$A$260),1, COUNTIF(A$4:$A55, 'Annex 2 EHV charges'!$A$11:$A$260)), 0)),"")</f>
        <v>839</v>
      </c>
      <c r="B56" s="172">
        <f>IF($A56="","",VLOOKUP($A56,'Annex 2 EHV charges'!$A:$O,2,0))</f>
        <v>839</v>
      </c>
      <c r="C56" s="173">
        <f>IF($A56="","",VLOOKUP($A56,'Annex 2 EHV charges'!$A:$O,3,0))</f>
        <v>1100039667570</v>
      </c>
      <c r="D56" s="172" t="str">
        <f>IF($A56="","",VLOOKUP($A56,'Annex 2 EHV charges'!$A:$O,7,0))</f>
        <v>GEC Alsthom</v>
      </c>
      <c r="E56" s="174">
        <f>IFERROR(IF(VLOOKUP($A56,'Annex 2 EHV charges'!$A:$O,8,FALSE)=0,"",VLOOKUP($A56,'Annex 2 EHV charges'!$A:$O,8,FALSE)),"")</f>
        <v>0.497</v>
      </c>
      <c r="F56" s="175">
        <f>IFERROR(IF(VLOOKUP($A56,'Annex 2 EHV charges'!$A:$O,9,FALSE)=0,"",VLOOKUP($A56,'Annex 2 EHV charges'!$A:$O,9,FALSE)),"")</f>
        <v>1461.74</v>
      </c>
      <c r="G56" s="176">
        <f>IFERROR(IF(VLOOKUP($A56,'Annex 2 EHV charges'!$A:$O,10,FALSE)=0,"",VLOOKUP($A56,'Annex 2 EHV charges'!$A:$O,10,FALSE)),"")</f>
        <v>2.0699999999999998</v>
      </c>
      <c r="H56" s="176">
        <f>IFERROR(IF(VLOOKUP($A56,'Annex 2 EHV charges'!$A:$O,11,FALSE)=0,"",VLOOKUP($A56,'Annex 2 EHV charges'!$A:$O,11,FALSE)),"")</f>
        <v>2.0699999999999998</v>
      </c>
    </row>
    <row r="57" spans="1:8" ht="25.5" x14ac:dyDescent="0.2">
      <c r="A57" s="172">
        <f t="array" ref="A57">IFERROR(INDEX('Annex 2 EHV charges'!$A$11:$A$260, MATCH(0, IF(ISBLANK('Annex 2 EHV charges'!$A$11:$A$260),1, COUNTIF(A$4:$A56, 'Annex 2 EHV charges'!$A$11:$A$260)), 0)),"")</f>
        <v>840</v>
      </c>
      <c r="B57" s="172">
        <f>IF($A57="","",VLOOKUP($A57,'Annex 2 EHV charges'!$A:$O,2,0))</f>
        <v>840</v>
      </c>
      <c r="C57" s="173" t="str">
        <f>IF($A57="","",VLOOKUP($A57,'Annex 2 EHV charges'!$A:$O,3,0))</f>
        <v>1100050311185
1100050311194</v>
      </c>
      <c r="D57" s="172" t="str">
        <f>IF($A57="","",VLOOKUP($A57,'Annex 2 EHV charges'!$A:$O,7,0))</f>
        <v>St Gobain</v>
      </c>
      <c r="E57" s="174">
        <f>IFERROR(IF(VLOOKUP($A57,'Annex 2 EHV charges'!$A:$O,8,FALSE)=0,"",VLOOKUP($A57,'Annex 2 EHV charges'!$A:$O,8,FALSE)),"")</f>
        <v>1.2030000000000001</v>
      </c>
      <c r="F57" s="175">
        <f>IFERROR(IF(VLOOKUP($A57,'Annex 2 EHV charges'!$A:$O,9,FALSE)=0,"",VLOOKUP($A57,'Annex 2 EHV charges'!$A:$O,9,FALSE)),"")</f>
        <v>497.86</v>
      </c>
      <c r="G57" s="176">
        <f>IFERROR(IF(VLOOKUP($A57,'Annex 2 EHV charges'!$A:$O,10,FALSE)=0,"",VLOOKUP($A57,'Annex 2 EHV charges'!$A:$O,10,FALSE)),"")</f>
        <v>3.12</v>
      </c>
      <c r="H57" s="176">
        <f>IFERROR(IF(VLOOKUP($A57,'Annex 2 EHV charges'!$A:$O,11,FALSE)=0,"",VLOOKUP($A57,'Annex 2 EHV charges'!$A:$O,11,FALSE)),"")</f>
        <v>3.12</v>
      </c>
    </row>
    <row r="58" spans="1:8" x14ac:dyDescent="0.2">
      <c r="A58" s="172">
        <f t="array" ref="A58">IFERROR(INDEX('Annex 2 EHV charges'!$A$11:$A$260, MATCH(0, IF(ISBLANK('Annex 2 EHV charges'!$A$11:$A$260),1, COUNTIF(A$4:$A57, 'Annex 2 EHV charges'!$A$11:$A$260)), 0)),"")</f>
        <v>841</v>
      </c>
      <c r="B58" s="172">
        <f>IF($A58="","",VLOOKUP($A58,'Annex 2 EHV charges'!$A:$O,2,0))</f>
        <v>841</v>
      </c>
      <c r="C58" s="173">
        <f>IF($A58="","",VLOOKUP($A58,'Annex 2 EHV charges'!$A:$O,3,0))</f>
        <v>1100039603559</v>
      </c>
      <c r="D58" s="172" t="str">
        <f>IF($A58="","",VLOOKUP($A58,'Annex 2 EHV charges'!$A:$O,7,0))</f>
        <v>Toyota</v>
      </c>
      <c r="E58" s="174">
        <f>IFERROR(IF(VLOOKUP($A58,'Annex 2 EHV charges'!$A:$O,8,FALSE)=0,"",VLOOKUP($A58,'Annex 2 EHV charges'!$A:$O,8,FALSE)),"")</f>
        <v>1.2010000000000001</v>
      </c>
      <c r="F58" s="175">
        <f>IFERROR(IF(VLOOKUP($A58,'Annex 2 EHV charges'!$A:$O,9,FALSE)=0,"",VLOOKUP($A58,'Annex 2 EHV charges'!$A:$O,9,FALSE)),"")</f>
        <v>8845.4</v>
      </c>
      <c r="G58" s="176">
        <f>IFERROR(IF(VLOOKUP($A58,'Annex 2 EHV charges'!$A:$O,10,FALSE)=0,"",VLOOKUP($A58,'Annex 2 EHV charges'!$A:$O,10,FALSE)),"")</f>
        <v>1.64</v>
      </c>
      <c r="H58" s="176">
        <f>IFERROR(IF(VLOOKUP($A58,'Annex 2 EHV charges'!$A:$O,11,FALSE)=0,"",VLOOKUP($A58,'Annex 2 EHV charges'!$A:$O,11,FALSE)),"")</f>
        <v>1.64</v>
      </c>
    </row>
    <row r="59" spans="1:8" x14ac:dyDescent="0.2">
      <c r="A59" s="172">
        <f t="array" ref="A59">IFERROR(INDEX('Annex 2 EHV charges'!$A$11:$A$260, MATCH(0, IF(ISBLANK('Annex 2 EHV charges'!$A$11:$A$260),1, COUNTIF(A$4:$A58, 'Annex 2 EHV charges'!$A$11:$A$260)), 0)),"")</f>
        <v>842</v>
      </c>
      <c r="B59" s="172">
        <f>IF($A59="","",VLOOKUP($A59,'Annex 2 EHV charges'!$A:$O,2,0))</f>
        <v>842</v>
      </c>
      <c r="C59" s="173">
        <f>IF($A59="","",VLOOKUP($A59,'Annex 2 EHV charges'!$A:$O,3,0))</f>
        <v>1100039600051</v>
      </c>
      <c r="D59" s="172" t="str">
        <f>IF($A59="","",VLOOKUP($A59,'Annex 2 EHV charges'!$A:$O,7,0))</f>
        <v>Derby Co-Generation</v>
      </c>
      <c r="E59" s="174" t="str">
        <f>IFERROR(IF(VLOOKUP($A59,'Annex 2 EHV charges'!$A:$O,8,FALSE)=0,"",VLOOKUP($A59,'Annex 2 EHV charges'!$A:$O,8,FALSE)),"")</f>
        <v/>
      </c>
      <c r="F59" s="175">
        <f>IFERROR(IF(VLOOKUP($A59,'Annex 2 EHV charges'!$A:$O,9,FALSE)=0,"",VLOOKUP($A59,'Annex 2 EHV charges'!$A:$O,9,FALSE)),"")</f>
        <v>102.4</v>
      </c>
      <c r="G59" s="176">
        <f>IFERROR(IF(VLOOKUP($A59,'Annex 2 EHV charges'!$A:$O,10,FALSE)=0,"",VLOOKUP($A59,'Annex 2 EHV charges'!$A:$O,10,FALSE)),"")</f>
        <v>1.8</v>
      </c>
      <c r="H59" s="176">
        <f>IFERROR(IF(VLOOKUP($A59,'Annex 2 EHV charges'!$A:$O,11,FALSE)=0,"",VLOOKUP($A59,'Annex 2 EHV charges'!$A:$O,11,FALSE)),"")</f>
        <v>1.8</v>
      </c>
    </row>
    <row r="60" spans="1:8" ht="25.5" x14ac:dyDescent="0.2">
      <c r="A60" s="172">
        <f t="array" ref="A60">IFERROR(INDEX('Annex 2 EHV charges'!$A$11:$A$260, MATCH(0, IF(ISBLANK('Annex 2 EHV charges'!$A$11:$A$260),1, COUNTIF(A$4:$A59, 'Annex 2 EHV charges'!$A$11:$A$260)), 0)),"")</f>
        <v>843</v>
      </c>
      <c r="B60" s="172">
        <f>IF($A60="","",VLOOKUP($A60,'Annex 2 EHV charges'!$A:$O,2,0))</f>
        <v>843</v>
      </c>
      <c r="C60" s="173" t="str">
        <f>IF($A60="","",VLOOKUP($A60,'Annex 2 EHV charges'!$A:$O,3,0))</f>
        <v>1100039600060
1100050311167</v>
      </c>
      <c r="D60" s="172" t="str">
        <f>IF($A60="","",VLOOKUP($A60,'Annex 2 EHV charges'!$A:$O,7,0))</f>
        <v>Rolls Royce Sinfin C</v>
      </c>
      <c r="E60" s="174">
        <f>IFERROR(IF(VLOOKUP($A60,'Annex 2 EHV charges'!$A:$O,8,FALSE)=0,"",VLOOKUP($A60,'Annex 2 EHV charges'!$A:$O,8,FALSE)),"")</f>
        <v>1.194</v>
      </c>
      <c r="F60" s="175">
        <f>IFERROR(IF(VLOOKUP($A60,'Annex 2 EHV charges'!$A:$O,9,FALSE)=0,"",VLOOKUP($A60,'Annex 2 EHV charges'!$A:$O,9,FALSE)),"")</f>
        <v>11455.13</v>
      </c>
      <c r="G60" s="176">
        <f>IFERROR(IF(VLOOKUP($A60,'Annex 2 EHV charges'!$A:$O,10,FALSE)=0,"",VLOOKUP($A60,'Annex 2 EHV charges'!$A:$O,10,FALSE)),"")</f>
        <v>0.7</v>
      </c>
      <c r="H60" s="176">
        <f>IFERROR(IF(VLOOKUP($A60,'Annex 2 EHV charges'!$A:$O,11,FALSE)=0,"",VLOOKUP($A60,'Annex 2 EHV charges'!$A:$O,11,FALSE)),"")</f>
        <v>0.7</v>
      </c>
    </row>
    <row r="61" spans="1:8" x14ac:dyDescent="0.2">
      <c r="A61" s="172">
        <f t="array" ref="A61">IFERROR(INDEX('Annex 2 EHV charges'!$A$11:$A$260, MATCH(0, IF(ISBLANK('Annex 2 EHV charges'!$A$11:$A$260),1, COUNTIF(A$4:$A60, 'Annex 2 EHV charges'!$A$11:$A$260)), 0)),"")</f>
        <v>844</v>
      </c>
      <c r="B61" s="172">
        <f>IF($A61="","",VLOOKUP($A61,'Annex 2 EHV charges'!$A:$O,2,0))</f>
        <v>844</v>
      </c>
      <c r="C61" s="173">
        <f>IF($A61="","",VLOOKUP($A61,'Annex 2 EHV charges'!$A:$O,3,0))</f>
        <v>1100039671841</v>
      </c>
      <c r="D61" s="172" t="str">
        <f>IF($A61="","",VLOOKUP($A61,'Annex 2 EHV charges'!$A:$O,7,0))</f>
        <v>ABR Foods</v>
      </c>
      <c r="E61" s="174" t="str">
        <f>IFERROR(IF(VLOOKUP($A61,'Annex 2 EHV charges'!$A:$O,8,FALSE)=0,"",VLOOKUP($A61,'Annex 2 EHV charges'!$A:$O,8,FALSE)),"")</f>
        <v/>
      </c>
      <c r="F61" s="175">
        <f>IFERROR(IF(VLOOKUP($A61,'Annex 2 EHV charges'!$A:$O,9,FALSE)=0,"",VLOOKUP($A61,'Annex 2 EHV charges'!$A:$O,9,FALSE)),"")</f>
        <v>778.58</v>
      </c>
      <c r="G61" s="176">
        <f>IFERROR(IF(VLOOKUP($A61,'Annex 2 EHV charges'!$A:$O,10,FALSE)=0,"",VLOOKUP($A61,'Annex 2 EHV charges'!$A:$O,10,FALSE)),"")</f>
        <v>1.08</v>
      </c>
      <c r="H61" s="176">
        <f>IFERROR(IF(VLOOKUP($A61,'Annex 2 EHV charges'!$A:$O,11,FALSE)=0,"",VLOOKUP($A61,'Annex 2 EHV charges'!$A:$O,11,FALSE)),"")</f>
        <v>1.08</v>
      </c>
    </row>
    <row r="62" spans="1:8" x14ac:dyDescent="0.2">
      <c r="A62" s="172">
        <f t="array" ref="A62">IFERROR(INDEX('Annex 2 EHV charges'!$A$11:$A$260, MATCH(0, IF(ISBLANK('Annex 2 EHV charges'!$A$11:$A$260),1, COUNTIF(A$4:$A61, 'Annex 2 EHV charges'!$A$11:$A$260)), 0)),"")</f>
        <v>845</v>
      </c>
      <c r="B62" s="172">
        <f>IF($A62="","",VLOOKUP($A62,'Annex 2 EHV charges'!$A:$O,2,0))</f>
        <v>845</v>
      </c>
      <c r="C62" s="173">
        <f>IF($A62="","",VLOOKUP($A62,'Annex 2 EHV charges'!$A:$O,3,0))</f>
        <v>1160001236210</v>
      </c>
      <c r="D62" s="172" t="str">
        <f>IF($A62="","",VLOOKUP($A62,'Annex 2 EHV charges'!$A:$O,7,0))</f>
        <v>Petsoe Wind Farm</v>
      </c>
      <c r="E62" s="174" t="str">
        <f>IFERROR(IF(VLOOKUP($A62,'Annex 2 EHV charges'!$A:$O,8,FALSE)=0,"",VLOOKUP($A62,'Annex 2 EHV charges'!$A:$O,8,FALSE)),"")</f>
        <v/>
      </c>
      <c r="F62" s="175">
        <f>IFERROR(IF(VLOOKUP($A62,'Annex 2 EHV charges'!$A:$O,9,FALSE)=0,"",VLOOKUP($A62,'Annex 2 EHV charges'!$A:$O,9,FALSE)),"")</f>
        <v>19.55</v>
      </c>
      <c r="G62" s="176">
        <f>IFERROR(IF(VLOOKUP($A62,'Annex 2 EHV charges'!$A:$O,10,FALSE)=0,"",VLOOKUP($A62,'Annex 2 EHV charges'!$A:$O,10,FALSE)),"")</f>
        <v>1.33</v>
      </c>
      <c r="H62" s="176">
        <f>IFERROR(IF(VLOOKUP($A62,'Annex 2 EHV charges'!$A:$O,11,FALSE)=0,"",VLOOKUP($A62,'Annex 2 EHV charges'!$A:$O,11,FALSE)),"")</f>
        <v>1.33</v>
      </c>
    </row>
    <row r="63" spans="1:8" x14ac:dyDescent="0.2">
      <c r="A63" s="172">
        <f t="array" ref="A63">IFERROR(INDEX('Annex 2 EHV charges'!$A$11:$A$260, MATCH(0, IF(ISBLANK('Annex 2 EHV charges'!$A$11:$A$260),1, COUNTIF(A$4:$A62, 'Annex 2 EHV charges'!$A$11:$A$260)), 0)),"")</f>
        <v>846</v>
      </c>
      <c r="B63" s="172">
        <f>IF($A63="","",VLOOKUP($A63,'Annex 2 EHV charges'!$A:$O,2,0))</f>
        <v>846</v>
      </c>
      <c r="C63" s="173">
        <f>IF($A63="","",VLOOKUP($A63,'Annex 2 EHV charges'!$A:$O,3,0))</f>
        <v>1100039600042</v>
      </c>
      <c r="D63" s="172" t="str">
        <f>IF($A63="","",VLOOKUP($A63,'Annex 2 EHV charges'!$A:$O,7,0))</f>
        <v>Castle Cement</v>
      </c>
      <c r="E63" s="174" t="str">
        <f>IFERROR(IF(VLOOKUP($A63,'Annex 2 EHV charges'!$A:$O,8,FALSE)=0,"",VLOOKUP($A63,'Annex 2 EHV charges'!$A:$O,8,FALSE)),"")</f>
        <v/>
      </c>
      <c r="F63" s="175">
        <f>IFERROR(IF(VLOOKUP($A63,'Annex 2 EHV charges'!$A:$O,9,FALSE)=0,"",VLOOKUP($A63,'Annex 2 EHV charges'!$A:$O,9,FALSE)),"")</f>
        <v>3448.01</v>
      </c>
      <c r="G63" s="176">
        <f>IFERROR(IF(VLOOKUP($A63,'Annex 2 EHV charges'!$A:$O,10,FALSE)=0,"",VLOOKUP($A63,'Annex 2 EHV charges'!$A:$O,10,FALSE)),"")</f>
        <v>2.74</v>
      </c>
      <c r="H63" s="176">
        <f>IFERROR(IF(VLOOKUP($A63,'Annex 2 EHV charges'!$A:$O,11,FALSE)=0,"",VLOOKUP($A63,'Annex 2 EHV charges'!$A:$O,11,FALSE)),"")</f>
        <v>2.74</v>
      </c>
    </row>
    <row r="64" spans="1:8" ht="25.5" x14ac:dyDescent="0.2">
      <c r="A64" s="172">
        <f t="array" ref="A64">IFERROR(INDEX('Annex 2 EHV charges'!$A$11:$A$260, MATCH(0, IF(ISBLANK('Annex 2 EHV charges'!$A$11:$A$260),1, COUNTIF(A$4:$A63, 'Annex 2 EHV charges'!$A$11:$A$260)), 0)),"")</f>
        <v>847</v>
      </c>
      <c r="B64" s="172">
        <f>IF($A64="","",VLOOKUP($A64,'Annex 2 EHV charges'!$A:$O,2,0))</f>
        <v>847</v>
      </c>
      <c r="C64" s="173" t="str">
        <f>IF($A64="","",VLOOKUP($A64,'Annex 2 EHV charges'!$A:$O,3,0))</f>
        <v>1100050013290
1100050314594</v>
      </c>
      <c r="D64" s="172" t="str">
        <f>IF($A64="","",VLOOKUP($A64,'Annex 2 EHV charges'!$A:$O,7,0))</f>
        <v>Rugby Cement</v>
      </c>
      <c r="E64" s="174" t="str">
        <f>IFERROR(IF(VLOOKUP($A64,'Annex 2 EHV charges'!$A:$O,8,FALSE)=0,"",VLOOKUP($A64,'Annex 2 EHV charges'!$A:$O,8,FALSE)),"")</f>
        <v/>
      </c>
      <c r="F64" s="175">
        <f>IFERROR(IF(VLOOKUP($A64,'Annex 2 EHV charges'!$A:$O,9,FALSE)=0,"",VLOOKUP($A64,'Annex 2 EHV charges'!$A:$O,9,FALSE)),"")</f>
        <v>1580.95</v>
      </c>
      <c r="G64" s="176">
        <f>IFERROR(IF(VLOOKUP($A64,'Annex 2 EHV charges'!$A:$O,10,FALSE)=0,"",VLOOKUP($A64,'Annex 2 EHV charges'!$A:$O,10,FALSE)),"")</f>
        <v>4.33</v>
      </c>
      <c r="H64" s="176">
        <f>IFERROR(IF(VLOOKUP($A64,'Annex 2 EHV charges'!$A:$O,11,FALSE)=0,"",VLOOKUP($A64,'Annex 2 EHV charges'!$A:$O,11,FALSE)),"")</f>
        <v>4.33</v>
      </c>
    </row>
    <row r="65" spans="1:8" x14ac:dyDescent="0.2">
      <c r="A65" s="172">
        <f t="array" ref="A65">IFERROR(INDEX('Annex 2 EHV charges'!$A$11:$A$260, MATCH(0, IF(ISBLANK('Annex 2 EHV charges'!$A$11:$A$260),1, COUNTIF(A$4:$A64, 'Annex 2 EHV charges'!$A$11:$A$260)), 0)),"")</f>
        <v>848</v>
      </c>
      <c r="B65" s="172">
        <f>IF($A65="","",VLOOKUP($A65,'Annex 2 EHV charges'!$A:$O,2,0))</f>
        <v>848</v>
      </c>
      <c r="C65" s="173">
        <f>IF($A65="","",VLOOKUP($A65,'Annex 2 EHV charges'!$A:$O,3,0))</f>
        <v>1100039667446</v>
      </c>
      <c r="D65" s="172" t="str">
        <f>IF($A65="","",VLOOKUP($A65,'Annex 2 EHV charges'!$A:$O,7,0))</f>
        <v>Coventry &amp; Solihull Waste</v>
      </c>
      <c r="E65" s="174" t="str">
        <f>IFERROR(IF(VLOOKUP($A65,'Annex 2 EHV charges'!$A:$O,8,FALSE)=0,"",VLOOKUP($A65,'Annex 2 EHV charges'!$A:$O,8,FALSE)),"")</f>
        <v/>
      </c>
      <c r="F65" s="175">
        <f>IFERROR(IF(VLOOKUP($A65,'Annex 2 EHV charges'!$A:$O,9,FALSE)=0,"",VLOOKUP($A65,'Annex 2 EHV charges'!$A:$O,9,FALSE)),"")</f>
        <v>106.54</v>
      </c>
      <c r="G65" s="176">
        <f>IFERROR(IF(VLOOKUP($A65,'Annex 2 EHV charges'!$A:$O,10,FALSE)=0,"",VLOOKUP($A65,'Annex 2 EHV charges'!$A:$O,10,FALSE)),"")</f>
        <v>1.53</v>
      </c>
      <c r="H65" s="176">
        <f>IFERROR(IF(VLOOKUP($A65,'Annex 2 EHV charges'!$A:$O,11,FALSE)=0,"",VLOOKUP($A65,'Annex 2 EHV charges'!$A:$O,11,FALSE)),"")</f>
        <v>1.53</v>
      </c>
    </row>
    <row r="66" spans="1:8" x14ac:dyDescent="0.2">
      <c r="A66" s="172">
        <f t="array" ref="A66">IFERROR(INDEX('Annex 2 EHV charges'!$A$11:$A$260, MATCH(0, IF(ISBLANK('Annex 2 EHV charges'!$A$11:$A$260),1, COUNTIF(A$4:$A65, 'Annex 2 EHV charges'!$A$11:$A$260)), 0)),"")</f>
        <v>849</v>
      </c>
      <c r="B66" s="172">
        <f>IF($A66="","",VLOOKUP($A66,'Annex 2 EHV charges'!$A:$O,2,0))</f>
        <v>849</v>
      </c>
      <c r="C66" s="173">
        <f>IF($A66="","",VLOOKUP($A66,'Annex 2 EHV charges'!$A:$O,3,0))</f>
        <v>1170000014575</v>
      </c>
      <c r="D66" s="172" t="str">
        <f>IF($A66="","",VLOOKUP($A66,'Annex 2 EHV charges'!$A:$O,7,0))</f>
        <v>Bentinck Generation</v>
      </c>
      <c r="E66" s="174" t="str">
        <f>IFERROR(IF(VLOOKUP($A66,'Annex 2 EHV charges'!$A:$O,8,FALSE)=0,"",VLOOKUP($A66,'Annex 2 EHV charges'!$A:$O,8,FALSE)),"")</f>
        <v/>
      </c>
      <c r="F66" s="175">
        <f>IFERROR(IF(VLOOKUP($A66,'Annex 2 EHV charges'!$A:$O,9,FALSE)=0,"",VLOOKUP($A66,'Annex 2 EHV charges'!$A:$O,9,FALSE)),"")</f>
        <v>8.61</v>
      </c>
      <c r="G66" s="176">
        <f>IFERROR(IF(VLOOKUP($A66,'Annex 2 EHV charges'!$A:$O,10,FALSE)=0,"",VLOOKUP($A66,'Annex 2 EHV charges'!$A:$O,10,FALSE)),"")</f>
        <v>1.83</v>
      </c>
      <c r="H66" s="176">
        <f>IFERROR(IF(VLOOKUP($A66,'Annex 2 EHV charges'!$A:$O,11,FALSE)=0,"",VLOOKUP($A66,'Annex 2 EHV charges'!$A:$O,11,FALSE)),"")</f>
        <v>1.83</v>
      </c>
    </row>
    <row r="67" spans="1:8" x14ac:dyDescent="0.2">
      <c r="A67" s="172">
        <f t="array" ref="A67">IFERROR(INDEX('Annex 2 EHV charges'!$A$11:$A$260, MATCH(0, IF(ISBLANK('Annex 2 EHV charges'!$A$11:$A$260),1, COUNTIF(A$4:$A66, 'Annex 2 EHV charges'!$A$11:$A$260)), 0)),"")</f>
        <v>852</v>
      </c>
      <c r="B67" s="172">
        <f>IF($A67="","",VLOOKUP($A67,'Annex 2 EHV charges'!$A:$O,2,0))</f>
        <v>852</v>
      </c>
      <c r="C67" s="173">
        <f>IF($A67="","",VLOOKUP($A67,'Annex 2 EHV charges'!$A:$O,3,0))</f>
        <v>1100050780529</v>
      </c>
      <c r="D67" s="172" t="str">
        <f>IF($A67="","",VLOOKUP($A67,'Annex 2 EHV charges'!$A:$O,7,0))</f>
        <v>Asfordby 132kV</v>
      </c>
      <c r="E67" s="174" t="str">
        <f>IFERROR(IF(VLOOKUP($A67,'Annex 2 EHV charges'!$A:$O,8,FALSE)=0,"",VLOOKUP($A67,'Annex 2 EHV charges'!$A:$O,8,FALSE)),"")</f>
        <v/>
      </c>
      <c r="F67" s="175">
        <f>IFERROR(IF(VLOOKUP($A67,'Annex 2 EHV charges'!$A:$O,9,FALSE)=0,"",VLOOKUP($A67,'Annex 2 EHV charges'!$A:$O,9,FALSE)),"")</f>
        <v>2772.27</v>
      </c>
      <c r="G67" s="176">
        <f>IFERROR(IF(VLOOKUP($A67,'Annex 2 EHV charges'!$A:$O,10,FALSE)=0,"",VLOOKUP($A67,'Annex 2 EHV charges'!$A:$O,10,FALSE)),"")</f>
        <v>1.1299999999999999</v>
      </c>
      <c r="H67" s="176">
        <f>IFERROR(IF(VLOOKUP($A67,'Annex 2 EHV charges'!$A:$O,11,FALSE)=0,"",VLOOKUP($A67,'Annex 2 EHV charges'!$A:$O,11,FALSE)),"")</f>
        <v>1.1299999999999999</v>
      </c>
    </row>
    <row r="68" spans="1:8" x14ac:dyDescent="0.2">
      <c r="A68" s="172">
        <f t="array" ref="A68">IFERROR(INDEX('Annex 2 EHV charges'!$A$11:$A$260, MATCH(0, IF(ISBLANK('Annex 2 EHV charges'!$A$11:$A$260),1, COUNTIF(A$4:$A67, 'Annex 2 EHV charges'!$A$11:$A$260)), 0)),"")</f>
        <v>853</v>
      </c>
      <c r="B68" s="172">
        <f>IF($A68="","",VLOOKUP($A68,'Annex 2 EHV charges'!$A:$O,2,0))</f>
        <v>853</v>
      </c>
      <c r="C68" s="173">
        <f>IF($A68="","",VLOOKUP($A68,'Annex 2 EHV charges'!$A:$O,3,0))</f>
        <v>1100770095532</v>
      </c>
      <c r="D68" s="172" t="str">
        <f>IF($A68="","",VLOOKUP($A68,'Annex 2 EHV charges'!$A:$O,7,0))</f>
        <v>Calvert Landfill</v>
      </c>
      <c r="E68" s="174" t="str">
        <f>IFERROR(IF(VLOOKUP($A68,'Annex 2 EHV charges'!$A:$O,8,FALSE)=0,"",VLOOKUP($A68,'Annex 2 EHV charges'!$A:$O,8,FALSE)),"")</f>
        <v/>
      </c>
      <c r="F68" s="175">
        <f>IFERROR(IF(VLOOKUP($A68,'Annex 2 EHV charges'!$A:$O,9,FALSE)=0,"",VLOOKUP($A68,'Annex 2 EHV charges'!$A:$O,9,FALSE)),"")</f>
        <v>31.57</v>
      </c>
      <c r="G68" s="176">
        <f>IFERROR(IF(VLOOKUP($A68,'Annex 2 EHV charges'!$A:$O,10,FALSE)=0,"",VLOOKUP($A68,'Annex 2 EHV charges'!$A:$O,10,FALSE)),"")</f>
        <v>1.47</v>
      </c>
      <c r="H68" s="176">
        <f>IFERROR(IF(VLOOKUP($A68,'Annex 2 EHV charges'!$A:$O,11,FALSE)=0,"",VLOOKUP($A68,'Annex 2 EHV charges'!$A:$O,11,FALSE)),"")</f>
        <v>1.47</v>
      </c>
    </row>
    <row r="69" spans="1:8" x14ac:dyDescent="0.2">
      <c r="A69" s="172">
        <f t="array" ref="A69">IFERROR(INDEX('Annex 2 EHV charges'!$A$11:$A$260, MATCH(0, IF(ISBLANK('Annex 2 EHV charges'!$A$11:$A$260),1, COUNTIF(A$4:$A68, 'Annex 2 EHV charges'!$A$11:$A$260)), 0)),"")</f>
        <v>854</v>
      </c>
      <c r="B69" s="172">
        <f>IF($A69="","",VLOOKUP($A69,'Annex 2 EHV charges'!$A:$O,2,0))</f>
        <v>854</v>
      </c>
      <c r="C69" s="173">
        <f>IF($A69="","",VLOOKUP($A69,'Annex 2 EHV charges'!$A:$O,3,0))</f>
        <v>1100770104666</v>
      </c>
      <c r="D69" s="172" t="str">
        <f>IF($A69="","",VLOOKUP($A69,'Annex 2 EHV charges'!$A:$O,7,0))</f>
        <v>Weldon Landfill</v>
      </c>
      <c r="E69" s="174" t="str">
        <f>IFERROR(IF(VLOOKUP($A69,'Annex 2 EHV charges'!$A:$O,8,FALSE)=0,"",VLOOKUP($A69,'Annex 2 EHV charges'!$A:$O,8,FALSE)),"")</f>
        <v/>
      </c>
      <c r="F69" s="175">
        <f>IFERROR(IF(VLOOKUP($A69,'Annex 2 EHV charges'!$A:$O,9,FALSE)=0,"",VLOOKUP($A69,'Annex 2 EHV charges'!$A:$O,9,FALSE)),"")</f>
        <v>36.96</v>
      </c>
      <c r="G69" s="176">
        <f>IFERROR(IF(VLOOKUP($A69,'Annex 2 EHV charges'!$A:$O,10,FALSE)=0,"",VLOOKUP($A69,'Annex 2 EHV charges'!$A:$O,10,FALSE)),"")</f>
        <v>1.07</v>
      </c>
      <c r="H69" s="176">
        <f>IFERROR(IF(VLOOKUP($A69,'Annex 2 EHV charges'!$A:$O,11,FALSE)=0,"",VLOOKUP($A69,'Annex 2 EHV charges'!$A:$O,11,FALSE)),"")</f>
        <v>1.07</v>
      </c>
    </row>
    <row r="70" spans="1:8" x14ac:dyDescent="0.2">
      <c r="A70" s="172">
        <f t="array" ref="A70">IFERROR(INDEX('Annex 2 EHV charges'!$A$11:$A$260, MATCH(0, IF(ISBLANK('Annex 2 EHV charges'!$A$11:$A$260),1, COUNTIF(A$4:$A69, 'Annex 2 EHV charges'!$A$11:$A$260)), 0)),"")</f>
        <v>855</v>
      </c>
      <c r="B70" s="172">
        <f>IF($A70="","",VLOOKUP($A70,'Annex 2 EHV charges'!$A:$O,2,0))</f>
        <v>855</v>
      </c>
      <c r="C70" s="173">
        <f>IF($A70="","",VLOOKUP($A70,'Annex 2 EHV charges'!$A:$O,3,0))</f>
        <v>1100770099918</v>
      </c>
      <c r="D70" s="172" t="str">
        <f>IF($A70="","",VLOOKUP($A70,'Annex 2 EHV charges'!$A:$O,7,0))</f>
        <v>Goosy Lodge Power</v>
      </c>
      <c r="E70" s="174" t="str">
        <f>IFERROR(IF(VLOOKUP($A70,'Annex 2 EHV charges'!$A:$O,8,FALSE)=0,"",VLOOKUP($A70,'Annex 2 EHV charges'!$A:$O,8,FALSE)),"")</f>
        <v/>
      </c>
      <c r="F70" s="175">
        <f>IFERROR(IF(VLOOKUP($A70,'Annex 2 EHV charges'!$A:$O,9,FALSE)=0,"",VLOOKUP($A70,'Annex 2 EHV charges'!$A:$O,9,FALSE)),"")</f>
        <v>51.82</v>
      </c>
      <c r="G70" s="176">
        <f>IFERROR(IF(VLOOKUP($A70,'Annex 2 EHV charges'!$A:$O,10,FALSE)=0,"",VLOOKUP($A70,'Annex 2 EHV charges'!$A:$O,10,FALSE)),"")</f>
        <v>1.07</v>
      </c>
      <c r="H70" s="176">
        <f>IFERROR(IF(VLOOKUP($A70,'Annex 2 EHV charges'!$A:$O,11,FALSE)=0,"",VLOOKUP($A70,'Annex 2 EHV charges'!$A:$O,11,FALSE)),"")</f>
        <v>1.07</v>
      </c>
    </row>
    <row r="71" spans="1:8" ht="25.5" x14ac:dyDescent="0.2">
      <c r="A71" s="172">
        <f t="array" ref="A71">IFERROR(INDEX('Annex 2 EHV charges'!$A$11:$A$260, MATCH(0, IF(ISBLANK('Annex 2 EHV charges'!$A$11:$A$260),1, COUNTIF(A$4:$A70, 'Annex 2 EHV charges'!$A$11:$A$260)), 0)),"")</f>
        <v>856</v>
      </c>
      <c r="B71" s="172">
        <f>IF($A71="","",VLOOKUP($A71,'Annex 2 EHV charges'!$A:$O,2,0))</f>
        <v>856</v>
      </c>
      <c r="C71" s="173" t="str">
        <f>IF($A71="","",VLOOKUP($A71,'Annex 2 EHV charges'!$A:$O,3,0))</f>
        <v>1160000116234
1160000135185</v>
      </c>
      <c r="D71" s="172" t="str">
        <f>IF($A71="","",VLOOKUP($A71,'Annex 2 EHV charges'!$A:$O,7,0))</f>
        <v>BAR Honda</v>
      </c>
      <c r="E71" s="174" t="str">
        <f>IFERROR(IF(VLOOKUP($A71,'Annex 2 EHV charges'!$A:$O,8,FALSE)=0,"",VLOOKUP($A71,'Annex 2 EHV charges'!$A:$O,8,FALSE)),"")</f>
        <v/>
      </c>
      <c r="F71" s="175">
        <f>IFERROR(IF(VLOOKUP($A71,'Annex 2 EHV charges'!$A:$O,9,FALSE)=0,"",VLOOKUP($A71,'Annex 2 EHV charges'!$A:$O,9,FALSE)),"")</f>
        <v>541.79999999999995</v>
      </c>
      <c r="G71" s="176">
        <f>IFERROR(IF(VLOOKUP($A71,'Annex 2 EHV charges'!$A:$O,10,FALSE)=0,"",VLOOKUP($A71,'Annex 2 EHV charges'!$A:$O,10,FALSE)),"")</f>
        <v>2.59</v>
      </c>
      <c r="H71" s="176">
        <f>IFERROR(IF(VLOOKUP($A71,'Annex 2 EHV charges'!$A:$O,11,FALSE)=0,"",VLOOKUP($A71,'Annex 2 EHV charges'!$A:$O,11,FALSE)),"")</f>
        <v>2.59</v>
      </c>
    </row>
    <row r="72" spans="1:8" x14ac:dyDescent="0.2">
      <c r="A72" s="172">
        <f t="array" ref="A72">IFERROR(INDEX('Annex 2 EHV charges'!$A$11:$A$260, MATCH(0, IF(ISBLANK('Annex 2 EHV charges'!$A$11:$A$260),1, COUNTIF(A$4:$A71, 'Annex 2 EHV charges'!$A$11:$A$260)), 0)),"")</f>
        <v>857</v>
      </c>
      <c r="B72" s="172">
        <f>IF($A72="","",VLOOKUP($A72,'Annex 2 EHV charges'!$A:$O,2,0))</f>
        <v>857</v>
      </c>
      <c r="C72" s="173">
        <f>IF($A72="","",VLOOKUP($A72,'Annex 2 EHV charges'!$A:$O,3,0))</f>
        <v>1160000226327</v>
      </c>
      <c r="D72" s="172" t="str">
        <f>IF($A72="","",VLOOKUP($A72,'Annex 2 EHV charges'!$A:$O,7,0))</f>
        <v>Burton Wolds Wind Farm</v>
      </c>
      <c r="E72" s="174" t="str">
        <f>IFERROR(IF(VLOOKUP($A72,'Annex 2 EHV charges'!$A:$O,8,FALSE)=0,"",VLOOKUP($A72,'Annex 2 EHV charges'!$A:$O,8,FALSE)),"")</f>
        <v/>
      </c>
      <c r="F72" s="175">
        <f>IFERROR(IF(VLOOKUP($A72,'Annex 2 EHV charges'!$A:$O,9,FALSE)=0,"",VLOOKUP($A72,'Annex 2 EHV charges'!$A:$O,9,FALSE)),"")</f>
        <v>8.02</v>
      </c>
      <c r="G72" s="176">
        <f>IFERROR(IF(VLOOKUP($A72,'Annex 2 EHV charges'!$A:$O,10,FALSE)=0,"",VLOOKUP($A72,'Annex 2 EHV charges'!$A:$O,10,FALSE)),"")</f>
        <v>1.1100000000000001</v>
      </c>
      <c r="H72" s="176">
        <f>IFERROR(IF(VLOOKUP($A72,'Annex 2 EHV charges'!$A:$O,11,FALSE)=0,"",VLOOKUP($A72,'Annex 2 EHV charges'!$A:$O,11,FALSE)),"")</f>
        <v>1.1100000000000001</v>
      </c>
    </row>
    <row r="73" spans="1:8" x14ac:dyDescent="0.2">
      <c r="A73" s="172">
        <f t="array" ref="A73">IFERROR(INDEX('Annex 2 EHV charges'!$A$11:$A$260, MATCH(0, IF(ISBLANK('Annex 2 EHV charges'!$A$11:$A$260),1, COUNTIF(A$4:$A72, 'Annex 2 EHV charges'!$A$11:$A$260)), 0)),"")</f>
        <v>858</v>
      </c>
      <c r="B73" s="172">
        <f>IF($A73="","",VLOOKUP($A73,'Annex 2 EHV charges'!$A:$O,2,0))</f>
        <v>858</v>
      </c>
      <c r="C73" s="173">
        <f>IF($A73="","",VLOOKUP($A73,'Annex 2 EHV charges'!$A:$O,3,0))</f>
        <v>1100039606090</v>
      </c>
      <c r="D73" s="172" t="str">
        <f>IF($A73="","",VLOOKUP($A73,'Annex 2 EHV charges'!$A:$O,7,0))</f>
        <v>Network Rail Bretton</v>
      </c>
      <c r="E73" s="174" t="str">
        <f>IFERROR(IF(VLOOKUP($A73,'Annex 2 EHV charges'!$A:$O,8,FALSE)=0,"",VLOOKUP($A73,'Annex 2 EHV charges'!$A:$O,8,FALSE)),"")</f>
        <v/>
      </c>
      <c r="F73" s="175">
        <f>IFERROR(IF(VLOOKUP($A73,'Annex 2 EHV charges'!$A:$O,9,FALSE)=0,"",VLOOKUP($A73,'Annex 2 EHV charges'!$A:$O,9,FALSE)),"")</f>
        <v>9014.4500000000007</v>
      </c>
      <c r="G73" s="176">
        <f>IFERROR(IF(VLOOKUP($A73,'Annex 2 EHV charges'!$A:$O,10,FALSE)=0,"",VLOOKUP($A73,'Annex 2 EHV charges'!$A:$O,10,FALSE)),"")</f>
        <v>2.96</v>
      </c>
      <c r="H73" s="176">
        <f>IFERROR(IF(VLOOKUP($A73,'Annex 2 EHV charges'!$A:$O,11,FALSE)=0,"",VLOOKUP($A73,'Annex 2 EHV charges'!$A:$O,11,FALSE)),"")</f>
        <v>2.96</v>
      </c>
    </row>
    <row r="74" spans="1:8" x14ac:dyDescent="0.2">
      <c r="A74" s="172">
        <f t="array" ref="A74">IFERROR(INDEX('Annex 2 EHV charges'!$A$11:$A$260, MATCH(0, IF(ISBLANK('Annex 2 EHV charges'!$A$11:$A$260),1, COUNTIF(A$4:$A73, 'Annex 2 EHV charges'!$A$11:$A$260)), 0)),"")</f>
        <v>859</v>
      </c>
      <c r="B74" s="172">
        <f>IF($A74="","",VLOOKUP($A74,'Annex 2 EHV charges'!$A:$O,2,0))</f>
        <v>859</v>
      </c>
      <c r="C74" s="173">
        <f>IF($A74="","",VLOOKUP($A74,'Annex 2 EHV charges'!$A:$O,3,0))</f>
        <v>1100770683368</v>
      </c>
      <c r="D74" s="172" t="str">
        <f>IF($A74="","",VLOOKUP($A74,'Annex 2 EHV charges'!$A:$O,7,0))</f>
        <v>Bambers Farm Wind Farm</v>
      </c>
      <c r="E74" s="174" t="str">
        <f>IFERROR(IF(VLOOKUP($A74,'Annex 2 EHV charges'!$A:$O,8,FALSE)=0,"",VLOOKUP($A74,'Annex 2 EHV charges'!$A:$O,8,FALSE)),"")</f>
        <v/>
      </c>
      <c r="F74" s="175">
        <f>IFERROR(IF(VLOOKUP($A74,'Annex 2 EHV charges'!$A:$O,9,FALSE)=0,"",VLOOKUP($A74,'Annex 2 EHV charges'!$A:$O,9,FALSE)),"")</f>
        <v>2.66</v>
      </c>
      <c r="G74" s="176">
        <f>IFERROR(IF(VLOOKUP($A74,'Annex 2 EHV charges'!$A:$O,10,FALSE)=0,"",VLOOKUP($A74,'Annex 2 EHV charges'!$A:$O,10,FALSE)),"")</f>
        <v>1.17</v>
      </c>
      <c r="H74" s="176">
        <f>IFERROR(IF(VLOOKUP($A74,'Annex 2 EHV charges'!$A:$O,11,FALSE)=0,"",VLOOKUP($A74,'Annex 2 EHV charges'!$A:$O,11,FALSE)),"")</f>
        <v>1.17</v>
      </c>
    </row>
    <row r="75" spans="1:8" x14ac:dyDescent="0.2">
      <c r="A75" s="172">
        <f t="array" ref="A75">IFERROR(INDEX('Annex 2 EHV charges'!$A$11:$A$260, MATCH(0, IF(ISBLANK('Annex 2 EHV charges'!$A$11:$A$260),1, COUNTIF(A$4:$A74, 'Annex 2 EHV charges'!$A$11:$A$260)), 0)),"")</f>
        <v>860</v>
      </c>
      <c r="B75" s="172">
        <f>IF($A75="","",VLOOKUP($A75,'Annex 2 EHV charges'!$A:$O,2,0))</f>
        <v>860</v>
      </c>
      <c r="C75" s="173">
        <f>IF($A75="","",VLOOKUP($A75,'Annex 2 EHV charges'!$A:$O,3,0))</f>
        <v>1160000213601</v>
      </c>
      <c r="D75" s="172" t="str">
        <f>IF($A75="","",VLOOKUP($A75,'Annex 2 EHV charges'!$A:$O,7,0))</f>
        <v>Vine House Wind Farm</v>
      </c>
      <c r="E75" s="174" t="str">
        <f>IFERROR(IF(VLOOKUP($A75,'Annex 2 EHV charges'!$A:$O,8,FALSE)=0,"",VLOOKUP($A75,'Annex 2 EHV charges'!$A:$O,8,FALSE)),"")</f>
        <v/>
      </c>
      <c r="F75" s="175">
        <f>IFERROR(IF(VLOOKUP($A75,'Annex 2 EHV charges'!$A:$O,9,FALSE)=0,"",VLOOKUP($A75,'Annex 2 EHV charges'!$A:$O,9,FALSE)),"")</f>
        <v>64.39</v>
      </c>
      <c r="G75" s="176">
        <f>IFERROR(IF(VLOOKUP($A75,'Annex 2 EHV charges'!$A:$O,10,FALSE)=0,"",VLOOKUP($A75,'Annex 2 EHV charges'!$A:$O,10,FALSE)),"")</f>
        <v>1.41</v>
      </c>
      <c r="H75" s="176">
        <f>IFERROR(IF(VLOOKUP($A75,'Annex 2 EHV charges'!$A:$O,11,FALSE)=0,"",VLOOKUP($A75,'Annex 2 EHV charges'!$A:$O,11,FALSE)),"")</f>
        <v>1.41</v>
      </c>
    </row>
    <row r="76" spans="1:8" x14ac:dyDescent="0.2">
      <c r="A76" s="172">
        <f t="array" ref="A76">IFERROR(INDEX('Annex 2 EHV charges'!$A$11:$A$260, MATCH(0, IF(ISBLANK('Annex 2 EHV charges'!$A$11:$A$260),1, COUNTIF(A$4:$A75, 'Annex 2 EHV charges'!$A$11:$A$260)), 0)),"")</f>
        <v>861</v>
      </c>
      <c r="B76" s="172">
        <f>IF($A76="","",VLOOKUP($A76,'Annex 2 EHV charges'!$A:$O,2,0))</f>
        <v>861</v>
      </c>
      <c r="C76" s="173">
        <f>IF($A76="","",VLOOKUP($A76,'Annex 2 EHV charges'!$A:$O,3,0))</f>
        <v>1160000154150</v>
      </c>
      <c r="D76" s="172" t="str">
        <f>IF($A76="","",VLOOKUP($A76,'Annex 2 EHV charges'!$A:$O,7,0))</f>
        <v>Red House Wind Farm</v>
      </c>
      <c r="E76" s="174" t="str">
        <f>IFERROR(IF(VLOOKUP($A76,'Annex 2 EHV charges'!$A:$O,8,FALSE)=0,"",VLOOKUP($A76,'Annex 2 EHV charges'!$A:$O,8,FALSE)),"")</f>
        <v/>
      </c>
      <c r="F76" s="175">
        <f>IFERROR(IF(VLOOKUP($A76,'Annex 2 EHV charges'!$A:$O,9,FALSE)=0,"",VLOOKUP($A76,'Annex 2 EHV charges'!$A:$O,9,FALSE)),"")</f>
        <v>23.59</v>
      </c>
      <c r="G76" s="176">
        <f>IFERROR(IF(VLOOKUP($A76,'Annex 2 EHV charges'!$A:$O,10,FALSE)=0,"",VLOOKUP($A76,'Annex 2 EHV charges'!$A:$O,10,FALSE)),"")</f>
        <v>1.36</v>
      </c>
      <c r="H76" s="176">
        <f>IFERROR(IF(VLOOKUP($A76,'Annex 2 EHV charges'!$A:$O,11,FALSE)=0,"",VLOOKUP($A76,'Annex 2 EHV charges'!$A:$O,11,FALSE)),"")</f>
        <v>1.36</v>
      </c>
    </row>
    <row r="77" spans="1:8" x14ac:dyDescent="0.2">
      <c r="A77" s="172">
        <f t="array" ref="A77">IFERROR(INDEX('Annex 2 EHV charges'!$A$11:$A$260, MATCH(0, IF(ISBLANK('Annex 2 EHV charges'!$A$11:$A$260),1, COUNTIF(A$4:$A76, 'Annex 2 EHV charges'!$A$11:$A$260)), 0)),"")</f>
        <v>862</v>
      </c>
      <c r="B77" s="172">
        <f>IF($A77="","",VLOOKUP($A77,'Annex 2 EHV charges'!$A:$O,2,0))</f>
        <v>862</v>
      </c>
      <c r="C77" s="173">
        <f>IF($A77="","",VLOOKUP($A77,'Annex 2 EHV charges'!$A:$O,3,0))</f>
        <v>1160000186551</v>
      </c>
      <c r="D77" s="172" t="str">
        <f>IF($A77="","",VLOOKUP($A77,'Annex 2 EHV charges'!$A:$O,7,0))</f>
        <v>Daneshill Landfill</v>
      </c>
      <c r="E77" s="174" t="str">
        <f>IFERROR(IF(VLOOKUP($A77,'Annex 2 EHV charges'!$A:$O,8,FALSE)=0,"",VLOOKUP($A77,'Annex 2 EHV charges'!$A:$O,8,FALSE)),"")</f>
        <v/>
      </c>
      <c r="F77" s="175">
        <f>IFERROR(IF(VLOOKUP($A77,'Annex 2 EHV charges'!$A:$O,9,FALSE)=0,"",VLOOKUP($A77,'Annex 2 EHV charges'!$A:$O,9,FALSE)),"")</f>
        <v>48.32</v>
      </c>
      <c r="G77" s="176">
        <f>IFERROR(IF(VLOOKUP($A77,'Annex 2 EHV charges'!$A:$O,10,FALSE)=0,"",VLOOKUP($A77,'Annex 2 EHV charges'!$A:$O,10,FALSE)),"")</f>
        <v>1.1200000000000001</v>
      </c>
      <c r="H77" s="176">
        <f>IFERROR(IF(VLOOKUP($A77,'Annex 2 EHV charges'!$A:$O,11,FALSE)=0,"",VLOOKUP($A77,'Annex 2 EHV charges'!$A:$O,11,FALSE)),"")</f>
        <v>1.1200000000000001</v>
      </c>
    </row>
    <row r="78" spans="1:8" x14ac:dyDescent="0.2">
      <c r="A78" s="172">
        <f t="array" ref="A78">IFERROR(INDEX('Annex 2 EHV charges'!$A$11:$A$260, MATCH(0, IF(ISBLANK('Annex 2 EHV charges'!$A$11:$A$260),1, COUNTIF(A$4:$A77, 'Annex 2 EHV charges'!$A$11:$A$260)), 0)),"")</f>
        <v>863</v>
      </c>
      <c r="B78" s="172">
        <f>IF($A78="","",VLOOKUP($A78,'Annex 2 EHV charges'!$A:$O,2,0))</f>
        <v>863</v>
      </c>
      <c r="C78" s="173">
        <f>IF($A78="","",VLOOKUP($A78,'Annex 2 EHV charges'!$A:$O,3,0))</f>
        <v>1130000053950</v>
      </c>
      <c r="D78" s="172" t="str">
        <f>IF($A78="","",VLOOKUP($A78,'Annex 2 EHV charges'!$A:$O,7,0))</f>
        <v>Corby Power demand</v>
      </c>
      <c r="E78" s="174" t="str">
        <f>IFERROR(IF(VLOOKUP($A78,'Annex 2 EHV charges'!$A:$O,8,FALSE)=0,"",VLOOKUP($A78,'Annex 2 EHV charges'!$A:$O,8,FALSE)),"")</f>
        <v/>
      </c>
      <c r="F78" s="175">
        <f>IFERROR(IF(VLOOKUP($A78,'Annex 2 EHV charges'!$A:$O,9,FALSE)=0,"",VLOOKUP($A78,'Annex 2 EHV charges'!$A:$O,9,FALSE)),"")</f>
        <v>757.01</v>
      </c>
      <c r="G78" s="176">
        <f>IFERROR(IF(VLOOKUP($A78,'Annex 2 EHV charges'!$A:$O,10,FALSE)=0,"",VLOOKUP($A78,'Annex 2 EHV charges'!$A:$O,10,FALSE)),"")</f>
        <v>2.59</v>
      </c>
      <c r="H78" s="176">
        <f>IFERROR(IF(VLOOKUP($A78,'Annex 2 EHV charges'!$A:$O,11,FALSE)=0,"",VLOOKUP($A78,'Annex 2 EHV charges'!$A:$O,11,FALSE)),"")</f>
        <v>2.59</v>
      </c>
    </row>
    <row r="79" spans="1:8" x14ac:dyDescent="0.2">
      <c r="A79" s="172">
        <f t="array" ref="A79">IFERROR(INDEX('Annex 2 EHV charges'!$A$11:$A$260, MATCH(0, IF(ISBLANK('Annex 2 EHV charges'!$A$11:$A$260),1, COUNTIF(A$4:$A78, 'Annex 2 EHV charges'!$A$11:$A$260)), 0)),"")</f>
        <v>864</v>
      </c>
      <c r="B79" s="172">
        <f>IF($A79="","",VLOOKUP($A79,'Annex 2 EHV charges'!$A:$O,2,0))</f>
        <v>864</v>
      </c>
      <c r="C79" s="173">
        <f>IF($A79="","",VLOOKUP($A79,'Annex 2 EHV charges'!$A:$O,3,0))</f>
        <v>1160000745093</v>
      </c>
      <c r="D79" s="172" t="str">
        <f>IF($A79="","",VLOOKUP($A79,'Annex 2 EHV charges'!$A:$O,7,0))</f>
        <v>Newton Longville Landfill</v>
      </c>
      <c r="E79" s="174" t="str">
        <f>IFERROR(IF(VLOOKUP($A79,'Annex 2 EHV charges'!$A:$O,8,FALSE)=0,"",VLOOKUP($A79,'Annex 2 EHV charges'!$A:$O,8,FALSE)),"")</f>
        <v/>
      </c>
      <c r="F79" s="175">
        <f>IFERROR(IF(VLOOKUP($A79,'Annex 2 EHV charges'!$A:$O,9,FALSE)=0,"",VLOOKUP($A79,'Annex 2 EHV charges'!$A:$O,9,FALSE)),"")</f>
        <v>63.51</v>
      </c>
      <c r="G79" s="176">
        <f>IFERROR(IF(VLOOKUP($A79,'Annex 2 EHV charges'!$A:$O,10,FALSE)=0,"",VLOOKUP($A79,'Annex 2 EHV charges'!$A:$O,10,FALSE)),"")</f>
        <v>1.27</v>
      </c>
      <c r="H79" s="176">
        <f>IFERROR(IF(VLOOKUP($A79,'Annex 2 EHV charges'!$A:$O,11,FALSE)=0,"",VLOOKUP($A79,'Annex 2 EHV charges'!$A:$O,11,FALSE)),"")</f>
        <v>1.27</v>
      </c>
    </row>
    <row r="80" spans="1:8" x14ac:dyDescent="0.2">
      <c r="A80" s="172">
        <f t="array" ref="A80">IFERROR(INDEX('Annex 2 EHV charges'!$A$11:$A$260, MATCH(0, IF(ISBLANK('Annex 2 EHV charges'!$A$11:$A$260),1, COUNTIF(A$4:$A79, 'Annex 2 EHV charges'!$A$11:$A$260)), 0)),"")</f>
        <v>865</v>
      </c>
      <c r="B80" s="172">
        <f>IF($A80="","",VLOOKUP($A80,'Annex 2 EHV charges'!$A:$O,2,0))</f>
        <v>865</v>
      </c>
      <c r="C80" s="173">
        <f>IF($A80="","",VLOOKUP($A80,'Annex 2 EHV charges'!$A:$O,3,0))</f>
        <v>1160000909822</v>
      </c>
      <c r="D80" s="172" t="str">
        <f>IF($A80="","",VLOOKUP($A80,'Annex 2 EHV charges'!$A:$O,7,0))</f>
        <v>Hollies Wind Farm</v>
      </c>
      <c r="E80" s="174" t="str">
        <f>IFERROR(IF(VLOOKUP($A80,'Annex 2 EHV charges'!$A:$O,8,FALSE)=0,"",VLOOKUP($A80,'Annex 2 EHV charges'!$A:$O,8,FALSE)),"")</f>
        <v/>
      </c>
      <c r="F80" s="175">
        <f>IFERROR(IF(VLOOKUP($A80,'Annex 2 EHV charges'!$A:$O,9,FALSE)=0,"",VLOOKUP($A80,'Annex 2 EHV charges'!$A:$O,9,FALSE)),"")</f>
        <v>1.96</v>
      </c>
      <c r="G80" s="176">
        <f>IFERROR(IF(VLOOKUP($A80,'Annex 2 EHV charges'!$A:$O,10,FALSE)=0,"",VLOOKUP($A80,'Annex 2 EHV charges'!$A:$O,10,FALSE)),"")</f>
        <v>1.55</v>
      </c>
      <c r="H80" s="176">
        <f>IFERROR(IF(VLOOKUP($A80,'Annex 2 EHV charges'!$A:$O,11,FALSE)=0,"",VLOOKUP($A80,'Annex 2 EHV charges'!$A:$O,11,FALSE)),"")</f>
        <v>1.55</v>
      </c>
    </row>
    <row r="81" spans="1:8" x14ac:dyDescent="0.2">
      <c r="A81" s="172">
        <f t="array" ref="A81">IFERROR(INDEX('Annex 2 EHV charges'!$A$11:$A$260, MATCH(0, IF(ISBLANK('Annex 2 EHV charges'!$A$11:$A$260),1, COUNTIF(A$4:$A80, 'Annex 2 EHV charges'!$A$11:$A$260)), 0)),"")</f>
        <v>866</v>
      </c>
      <c r="B81" s="172">
        <f>IF($A81="","",VLOOKUP($A81,'Annex 2 EHV charges'!$A:$O,2,0))</f>
        <v>866</v>
      </c>
      <c r="C81" s="173">
        <f>IF($A81="","",VLOOKUP($A81,'Annex 2 EHV charges'!$A:$O,3,0))</f>
        <v>1130000044004</v>
      </c>
      <c r="D81" s="172" t="str">
        <f>IF($A81="","",VLOOKUP($A81,'Annex 2 EHV charges'!$A:$O,7,0))</f>
        <v>Lynn Wind Farm</v>
      </c>
      <c r="E81" s="174" t="str">
        <f>IFERROR(IF(VLOOKUP($A81,'Annex 2 EHV charges'!$A:$O,8,FALSE)=0,"",VLOOKUP($A81,'Annex 2 EHV charges'!$A:$O,8,FALSE)),"")</f>
        <v/>
      </c>
      <c r="F81" s="175">
        <f>IFERROR(IF(VLOOKUP($A81,'Annex 2 EHV charges'!$A:$O,9,FALSE)=0,"",VLOOKUP($A81,'Annex 2 EHV charges'!$A:$O,9,FALSE)),"")</f>
        <v>178.77</v>
      </c>
      <c r="G81" s="176">
        <f>IFERROR(IF(VLOOKUP($A81,'Annex 2 EHV charges'!$A:$O,10,FALSE)=0,"",VLOOKUP($A81,'Annex 2 EHV charges'!$A:$O,10,FALSE)),"")</f>
        <v>1.04</v>
      </c>
      <c r="H81" s="176">
        <f>IFERROR(IF(VLOOKUP($A81,'Annex 2 EHV charges'!$A:$O,11,FALSE)=0,"",VLOOKUP($A81,'Annex 2 EHV charges'!$A:$O,11,FALSE)),"")</f>
        <v>1.04</v>
      </c>
    </row>
    <row r="82" spans="1:8" x14ac:dyDescent="0.2">
      <c r="A82" s="172">
        <f t="array" ref="A82">IFERROR(INDEX('Annex 2 EHV charges'!$A$11:$A$260, MATCH(0, IF(ISBLANK('Annex 2 EHV charges'!$A$11:$A$260),1, COUNTIF(A$4:$A81, 'Annex 2 EHV charges'!$A$11:$A$260)), 0)),"")</f>
        <v>867</v>
      </c>
      <c r="B82" s="172">
        <f>IF($A82="","",VLOOKUP($A82,'Annex 2 EHV charges'!$A:$O,2,0))</f>
        <v>867</v>
      </c>
      <c r="C82" s="173">
        <f>IF($A82="","",VLOOKUP($A82,'Annex 2 EHV charges'!$A:$O,3,0))</f>
        <v>1130000044022</v>
      </c>
      <c r="D82" s="172" t="str">
        <f>IF($A82="","",VLOOKUP($A82,'Annex 2 EHV charges'!$A:$O,7,0))</f>
        <v>Inner Dowsing Wind Farm</v>
      </c>
      <c r="E82" s="174" t="str">
        <f>IFERROR(IF(VLOOKUP($A82,'Annex 2 EHV charges'!$A:$O,8,FALSE)=0,"",VLOOKUP($A82,'Annex 2 EHV charges'!$A:$O,8,FALSE)),"")</f>
        <v/>
      </c>
      <c r="F82" s="175">
        <f>IFERROR(IF(VLOOKUP($A82,'Annex 2 EHV charges'!$A:$O,9,FALSE)=0,"",VLOOKUP($A82,'Annex 2 EHV charges'!$A:$O,9,FALSE)),"")</f>
        <v>178.77</v>
      </c>
      <c r="G82" s="176">
        <f>IFERROR(IF(VLOOKUP($A82,'Annex 2 EHV charges'!$A:$O,10,FALSE)=0,"",VLOOKUP($A82,'Annex 2 EHV charges'!$A:$O,10,FALSE)),"")</f>
        <v>1.05</v>
      </c>
      <c r="H82" s="176">
        <f>IFERROR(IF(VLOOKUP($A82,'Annex 2 EHV charges'!$A:$O,11,FALSE)=0,"",VLOOKUP($A82,'Annex 2 EHV charges'!$A:$O,11,FALSE)),"")</f>
        <v>1.05</v>
      </c>
    </row>
    <row r="83" spans="1:8" x14ac:dyDescent="0.2">
      <c r="A83" s="172">
        <f t="array" ref="A83">IFERROR(INDEX('Annex 2 EHV charges'!$A$11:$A$260, MATCH(0, IF(ISBLANK('Annex 2 EHV charges'!$A$11:$A$260),1, COUNTIF(A$4:$A82, 'Annex 2 EHV charges'!$A$11:$A$260)), 0)),"")</f>
        <v>868</v>
      </c>
      <c r="B83" s="172">
        <f>IF($A83="","",VLOOKUP($A83,'Annex 2 EHV charges'!$A:$O,2,0))</f>
        <v>868</v>
      </c>
      <c r="C83" s="173">
        <f>IF($A83="","",VLOOKUP($A83,'Annex 2 EHV charges'!$A:$O,3,0))</f>
        <v>1160000999037</v>
      </c>
      <c r="D83" s="172" t="str">
        <f>IF($A83="","",VLOOKUP($A83,'Annex 2 EHV charges'!$A:$O,7,0))</f>
        <v>Bicker Fen</v>
      </c>
      <c r="E83" s="174" t="str">
        <f>IFERROR(IF(VLOOKUP($A83,'Annex 2 EHV charges'!$A:$O,8,FALSE)=0,"",VLOOKUP($A83,'Annex 2 EHV charges'!$A:$O,8,FALSE)),"")</f>
        <v/>
      </c>
      <c r="F83" s="175">
        <f>IFERROR(IF(VLOOKUP($A83,'Annex 2 EHV charges'!$A:$O,9,FALSE)=0,"",VLOOKUP($A83,'Annex 2 EHV charges'!$A:$O,9,FALSE)),"")</f>
        <v>28.16</v>
      </c>
      <c r="G83" s="176">
        <f>IFERROR(IF(VLOOKUP($A83,'Annex 2 EHV charges'!$A:$O,10,FALSE)=0,"",VLOOKUP($A83,'Annex 2 EHV charges'!$A:$O,10,FALSE)),"")</f>
        <v>1.18</v>
      </c>
      <c r="H83" s="176">
        <f>IFERROR(IF(VLOOKUP($A83,'Annex 2 EHV charges'!$A:$O,11,FALSE)=0,"",VLOOKUP($A83,'Annex 2 EHV charges'!$A:$O,11,FALSE)),"")</f>
        <v>1.18</v>
      </c>
    </row>
    <row r="84" spans="1:8" x14ac:dyDescent="0.2">
      <c r="A84" s="172">
        <f t="array" ref="A84">IFERROR(INDEX('Annex 2 EHV charges'!$A$11:$A$260, MATCH(0, IF(ISBLANK('Annex 2 EHV charges'!$A$11:$A$260),1, COUNTIF(A$4:$A83, 'Annex 2 EHV charges'!$A$11:$A$260)), 0)),"")</f>
        <v>869</v>
      </c>
      <c r="B84" s="172">
        <f>IF($A84="","",VLOOKUP($A84,'Annex 2 EHV charges'!$A:$O,2,0))</f>
        <v>869</v>
      </c>
      <c r="C84" s="173">
        <f>IF($A84="","",VLOOKUP($A84,'Annex 2 EHV charges'!$A:$O,3,0))</f>
        <v>1100039667455</v>
      </c>
      <c r="D84" s="172" t="str">
        <f>IF($A84="","",VLOOKUP($A84,'Annex 2 EHV charges'!$A:$O,7,0))</f>
        <v>London Road Heat Station</v>
      </c>
      <c r="E84" s="174" t="str">
        <f>IFERROR(IF(VLOOKUP($A84,'Annex 2 EHV charges'!$A:$O,8,FALSE)=0,"",VLOOKUP($A84,'Annex 2 EHV charges'!$A:$O,8,FALSE)),"")</f>
        <v/>
      </c>
      <c r="F84" s="175">
        <f>IFERROR(IF(VLOOKUP($A84,'Annex 2 EHV charges'!$A:$O,9,FALSE)=0,"",VLOOKUP($A84,'Annex 2 EHV charges'!$A:$O,9,FALSE)),"")</f>
        <v>52.38</v>
      </c>
      <c r="G84" s="176">
        <f>IFERROR(IF(VLOOKUP($A84,'Annex 2 EHV charges'!$A:$O,10,FALSE)=0,"",VLOOKUP($A84,'Annex 2 EHV charges'!$A:$O,10,FALSE)),"")</f>
        <v>1.07</v>
      </c>
      <c r="H84" s="176">
        <f>IFERROR(IF(VLOOKUP($A84,'Annex 2 EHV charges'!$A:$O,11,FALSE)=0,"",VLOOKUP($A84,'Annex 2 EHV charges'!$A:$O,11,FALSE)),"")</f>
        <v>1.07</v>
      </c>
    </row>
    <row r="85" spans="1:8" x14ac:dyDescent="0.2">
      <c r="A85" s="172">
        <f t="array" ref="A85">IFERROR(INDEX('Annex 2 EHV charges'!$A$11:$A$260, MATCH(0, IF(ISBLANK('Annex 2 EHV charges'!$A$11:$A$260),1, COUNTIF(A$4:$A84, 'Annex 2 EHV charges'!$A$11:$A$260)), 0)),"")</f>
        <v>870</v>
      </c>
      <c r="B85" s="172">
        <f>IF($A85="","",VLOOKUP($A85,'Annex 2 EHV charges'!$A:$O,2,0))</f>
        <v>870</v>
      </c>
      <c r="C85" s="173">
        <f>IF($A85="","",VLOOKUP($A85,'Annex 2 EHV charges'!$A:$O,3,0))</f>
        <v>1160001253330</v>
      </c>
      <c r="D85" s="172" t="str">
        <f>IF($A85="","",VLOOKUP($A85,'Annex 2 EHV charges'!$A:$O,7,0))</f>
        <v>Lindhurst Wind Farm</v>
      </c>
      <c r="E85" s="174" t="str">
        <f>IFERROR(IF(VLOOKUP($A85,'Annex 2 EHV charges'!$A:$O,8,FALSE)=0,"",VLOOKUP($A85,'Annex 2 EHV charges'!$A:$O,8,FALSE)),"")</f>
        <v/>
      </c>
      <c r="F85" s="175">
        <f>IFERROR(IF(VLOOKUP($A85,'Annex 2 EHV charges'!$A:$O,9,FALSE)=0,"",VLOOKUP($A85,'Annex 2 EHV charges'!$A:$O,9,FALSE)),"")</f>
        <v>16.71</v>
      </c>
      <c r="G85" s="176">
        <f>IFERROR(IF(VLOOKUP($A85,'Annex 2 EHV charges'!$A:$O,10,FALSE)=0,"",VLOOKUP($A85,'Annex 2 EHV charges'!$A:$O,10,FALSE)),"")</f>
        <v>1.34</v>
      </c>
      <c r="H85" s="176">
        <f>IFERROR(IF(VLOOKUP($A85,'Annex 2 EHV charges'!$A:$O,11,FALSE)=0,"",VLOOKUP($A85,'Annex 2 EHV charges'!$A:$O,11,FALSE)),"")</f>
        <v>1.34</v>
      </c>
    </row>
    <row r="86" spans="1:8" x14ac:dyDescent="0.2">
      <c r="A86" s="172">
        <f t="array" ref="A86">IFERROR(INDEX('Annex 2 EHV charges'!$A$11:$A$260, MATCH(0, IF(ISBLANK('Annex 2 EHV charges'!$A$11:$A$260),1, COUNTIF(A$4:$A85, 'Annex 2 EHV charges'!$A$11:$A$260)), 0)),"")</f>
        <v>871</v>
      </c>
      <c r="B86" s="172">
        <f>IF($A86="","",VLOOKUP($A86,'Annex 2 EHV charges'!$A:$O,2,0))</f>
        <v>871</v>
      </c>
      <c r="C86" s="173">
        <f>IF($A86="","",VLOOKUP($A86,'Annex 2 EHV charges'!$A:$O,3,0))</f>
        <v>1100039600103</v>
      </c>
      <c r="D86" s="172" t="str">
        <f>IF($A86="","",VLOOKUP($A86,'Annex 2 EHV charges'!$A:$O,7,0))</f>
        <v>Staveley Works</v>
      </c>
      <c r="E86" s="174" t="str">
        <f>IFERROR(IF(VLOOKUP($A86,'Annex 2 EHV charges'!$A:$O,8,FALSE)=0,"",VLOOKUP($A86,'Annex 2 EHV charges'!$A:$O,8,FALSE)),"")</f>
        <v/>
      </c>
      <c r="F86" s="175">
        <f>IFERROR(IF(VLOOKUP($A86,'Annex 2 EHV charges'!$A:$O,9,FALSE)=0,"",VLOOKUP($A86,'Annex 2 EHV charges'!$A:$O,9,FALSE)),"")</f>
        <v>3751.03</v>
      </c>
      <c r="G86" s="176">
        <f>IFERROR(IF(VLOOKUP($A86,'Annex 2 EHV charges'!$A:$O,10,FALSE)=0,"",VLOOKUP($A86,'Annex 2 EHV charges'!$A:$O,10,FALSE)),"")</f>
        <v>1.47</v>
      </c>
      <c r="H86" s="176">
        <f>IFERROR(IF(VLOOKUP($A86,'Annex 2 EHV charges'!$A:$O,11,FALSE)=0,"",VLOOKUP($A86,'Annex 2 EHV charges'!$A:$O,11,FALSE)),"")</f>
        <v>1.47</v>
      </c>
    </row>
    <row r="87" spans="1:8" x14ac:dyDescent="0.2">
      <c r="A87" s="172">
        <f t="array" ref="A87">IFERROR(INDEX('Annex 2 EHV charges'!$A$11:$A$260, MATCH(0, IF(ISBLANK('Annex 2 EHV charges'!$A$11:$A$260),1, COUNTIF(A$4:$A86, 'Annex 2 EHV charges'!$A$11:$A$260)), 0)),"")</f>
        <v>872</v>
      </c>
      <c r="B87" s="172">
        <f>IF($A87="","",VLOOKUP($A87,'Annex 2 EHV charges'!$A:$O,2,0))</f>
        <v>872</v>
      </c>
      <c r="C87" s="173">
        <f>IF($A87="","",VLOOKUP($A87,'Annex 2 EHV charges'!$A:$O,3,0))</f>
        <v>1100039600380</v>
      </c>
      <c r="D87" s="172" t="str">
        <f>IF($A87="","",VLOOKUP($A87,'Annex 2 EHV charges'!$A:$O,7,0))</f>
        <v>AP Drivelines</v>
      </c>
      <c r="E87" s="174" t="str">
        <f>IFERROR(IF(VLOOKUP($A87,'Annex 2 EHV charges'!$A:$O,8,FALSE)=0,"",VLOOKUP($A87,'Annex 2 EHV charges'!$A:$O,8,FALSE)),"")</f>
        <v/>
      </c>
      <c r="F87" s="175">
        <f>IFERROR(IF(VLOOKUP($A87,'Annex 2 EHV charges'!$A:$O,9,FALSE)=0,"",VLOOKUP($A87,'Annex 2 EHV charges'!$A:$O,9,FALSE)),"")</f>
        <v>58.98</v>
      </c>
      <c r="G87" s="176">
        <f>IFERROR(IF(VLOOKUP($A87,'Annex 2 EHV charges'!$A:$O,10,FALSE)=0,"",VLOOKUP($A87,'Annex 2 EHV charges'!$A:$O,10,FALSE)),"")</f>
        <v>5.72</v>
      </c>
      <c r="H87" s="176">
        <f>IFERROR(IF(VLOOKUP($A87,'Annex 2 EHV charges'!$A:$O,11,FALSE)=0,"",VLOOKUP($A87,'Annex 2 EHV charges'!$A:$O,11,FALSE)),"")</f>
        <v>5.72</v>
      </c>
    </row>
    <row r="88" spans="1:8" x14ac:dyDescent="0.2">
      <c r="A88" s="172">
        <f t="array" ref="A88">IFERROR(INDEX('Annex 2 EHV charges'!$A$11:$A$260, MATCH(0, IF(ISBLANK('Annex 2 EHV charges'!$A$11:$A$260),1, COUNTIF(A$4:$A87, 'Annex 2 EHV charges'!$A$11:$A$260)), 0)),"")</f>
        <v>873</v>
      </c>
      <c r="B88" s="172">
        <f>IF($A88="","",VLOOKUP($A88,'Annex 2 EHV charges'!$A:$O,2,0))</f>
        <v>873</v>
      </c>
      <c r="C88" s="173">
        <f>IF($A88="","",VLOOKUP($A88,'Annex 2 EHV charges'!$A:$O,3,0))</f>
        <v>1100039600317</v>
      </c>
      <c r="D88" s="172" t="str">
        <f>IF($A88="","",VLOOKUP($A88,'Annex 2 EHV charges'!$A:$O,7,0))</f>
        <v>Rolls Royce Coventry</v>
      </c>
      <c r="E88" s="174" t="str">
        <f>IFERROR(IF(VLOOKUP($A88,'Annex 2 EHV charges'!$A:$O,8,FALSE)=0,"",VLOOKUP($A88,'Annex 2 EHV charges'!$A:$O,8,FALSE)),"")</f>
        <v/>
      </c>
      <c r="F88" s="175">
        <f>IFERROR(IF(VLOOKUP($A88,'Annex 2 EHV charges'!$A:$O,9,FALSE)=0,"",VLOOKUP($A88,'Annex 2 EHV charges'!$A:$O,9,FALSE)),"")</f>
        <v>113.09</v>
      </c>
      <c r="G88" s="176">
        <f>IFERROR(IF(VLOOKUP($A88,'Annex 2 EHV charges'!$A:$O,10,FALSE)=0,"",VLOOKUP($A88,'Annex 2 EHV charges'!$A:$O,10,FALSE)),"")</f>
        <v>4.9000000000000004</v>
      </c>
      <c r="H88" s="176">
        <f>IFERROR(IF(VLOOKUP($A88,'Annex 2 EHV charges'!$A:$O,11,FALSE)=0,"",VLOOKUP($A88,'Annex 2 EHV charges'!$A:$O,11,FALSE)),"")</f>
        <v>4.9000000000000004</v>
      </c>
    </row>
    <row r="89" spans="1:8" x14ac:dyDescent="0.2">
      <c r="A89" s="172">
        <f t="array" ref="A89">IFERROR(INDEX('Annex 2 EHV charges'!$A$11:$A$260, MATCH(0, IF(ISBLANK('Annex 2 EHV charges'!$A$11:$A$260),1, COUNTIF(A$4:$A88, 'Annex 2 EHV charges'!$A$11:$A$260)), 0)),"")</f>
        <v>874</v>
      </c>
      <c r="B89" s="172">
        <f>IF($A89="","",VLOOKUP($A89,'Annex 2 EHV charges'!$A:$O,2,0))</f>
        <v>874</v>
      </c>
      <c r="C89" s="173">
        <f>IF($A89="","",VLOOKUP($A89,'Annex 2 EHV charges'!$A:$O,3,0))</f>
        <v>1100039600460</v>
      </c>
      <c r="D89" s="172" t="str">
        <f>IF($A89="","",VLOOKUP($A89,'Annex 2 EHV charges'!$A:$O,7,0))</f>
        <v>Daw Mill UK Coal</v>
      </c>
      <c r="E89" s="174" t="str">
        <f>IFERROR(IF(VLOOKUP($A89,'Annex 2 EHV charges'!$A:$O,8,FALSE)=0,"",VLOOKUP($A89,'Annex 2 EHV charges'!$A:$O,8,FALSE)),"")</f>
        <v/>
      </c>
      <c r="F89" s="175">
        <f>IFERROR(IF(VLOOKUP($A89,'Annex 2 EHV charges'!$A:$O,9,FALSE)=0,"",VLOOKUP($A89,'Annex 2 EHV charges'!$A:$O,9,FALSE)),"")</f>
        <v>3251.54</v>
      </c>
      <c r="G89" s="176">
        <f>IFERROR(IF(VLOOKUP($A89,'Annex 2 EHV charges'!$A:$O,10,FALSE)=0,"",VLOOKUP($A89,'Annex 2 EHV charges'!$A:$O,10,FALSE)),"")</f>
        <v>3.14</v>
      </c>
      <c r="H89" s="176">
        <f>IFERROR(IF(VLOOKUP($A89,'Annex 2 EHV charges'!$A:$O,11,FALSE)=0,"",VLOOKUP($A89,'Annex 2 EHV charges'!$A:$O,11,FALSE)),"")</f>
        <v>3.14</v>
      </c>
    </row>
    <row r="90" spans="1:8" x14ac:dyDescent="0.2">
      <c r="A90" s="172">
        <f t="array" ref="A90">IFERROR(INDEX('Annex 2 EHV charges'!$A$11:$A$260, MATCH(0, IF(ISBLANK('Annex 2 EHV charges'!$A$11:$A$260),1, COUNTIF(A$4:$A89, 'Annex 2 EHV charges'!$A$11:$A$260)), 0)),"")</f>
        <v>875</v>
      </c>
      <c r="B90" s="172">
        <f>IF($A90="","",VLOOKUP($A90,'Annex 2 EHV charges'!$A:$O,2,0))</f>
        <v>875</v>
      </c>
      <c r="C90" s="173">
        <f>IF($A90="","",VLOOKUP($A90,'Annex 2 EHV charges'!$A:$O,3,0))</f>
        <v>1100039667989</v>
      </c>
      <c r="D90" s="172" t="str">
        <f>IF($A90="","",VLOOKUP($A90,'Annex 2 EHV charges'!$A:$O,7,0))</f>
        <v>Caterpillar</v>
      </c>
      <c r="E90" s="174">
        <f>IFERROR(IF(VLOOKUP($A90,'Annex 2 EHV charges'!$A:$O,8,FALSE)=0,"",VLOOKUP($A90,'Annex 2 EHV charges'!$A:$O,8,FALSE)),"")</f>
        <v>1.097</v>
      </c>
      <c r="F90" s="175">
        <f>IFERROR(IF(VLOOKUP($A90,'Annex 2 EHV charges'!$A:$O,9,FALSE)=0,"",VLOOKUP($A90,'Annex 2 EHV charges'!$A:$O,9,FALSE)),"")</f>
        <v>3114.11</v>
      </c>
      <c r="G90" s="176">
        <f>IFERROR(IF(VLOOKUP($A90,'Annex 2 EHV charges'!$A:$O,10,FALSE)=0,"",VLOOKUP($A90,'Annex 2 EHV charges'!$A:$O,10,FALSE)),"")</f>
        <v>4.1100000000000003</v>
      </c>
      <c r="H90" s="176">
        <f>IFERROR(IF(VLOOKUP($A90,'Annex 2 EHV charges'!$A:$O,11,FALSE)=0,"",VLOOKUP($A90,'Annex 2 EHV charges'!$A:$O,11,FALSE)),"")</f>
        <v>4.1100000000000003</v>
      </c>
    </row>
    <row r="91" spans="1:8" x14ac:dyDescent="0.2">
      <c r="A91" s="172">
        <f t="array" ref="A91">IFERROR(INDEX('Annex 2 EHV charges'!$A$11:$A$260, MATCH(0, IF(ISBLANK('Annex 2 EHV charges'!$A$11:$A$260),1, COUNTIF(A$4:$A90, 'Annex 2 EHV charges'!$A$11:$A$260)), 0)),"")</f>
        <v>876</v>
      </c>
      <c r="B91" s="172">
        <f>IF($A91="","",VLOOKUP($A91,'Annex 2 EHV charges'!$A:$O,2,0))</f>
        <v>876</v>
      </c>
      <c r="C91" s="173">
        <f>IF($A91="","",VLOOKUP($A91,'Annex 2 EHV charges'!$A:$O,3,0))</f>
        <v>1100039602323</v>
      </c>
      <c r="D91" s="172" t="str">
        <f>IF($A91="","",VLOOKUP($A91,'Annex 2 EHV charges'!$A:$O,7,0))</f>
        <v>Santander Carlton Park</v>
      </c>
      <c r="E91" s="174">
        <f>IFERROR(IF(VLOOKUP($A91,'Annex 2 EHV charges'!$A:$O,8,FALSE)=0,"",VLOOKUP($A91,'Annex 2 EHV charges'!$A:$O,8,FALSE)),"")</f>
        <v>0.498</v>
      </c>
      <c r="F91" s="175">
        <f>IFERROR(IF(VLOOKUP($A91,'Annex 2 EHV charges'!$A:$O,9,FALSE)=0,"",VLOOKUP($A91,'Annex 2 EHV charges'!$A:$O,9,FALSE)),"")</f>
        <v>113.09</v>
      </c>
      <c r="G91" s="176">
        <f>IFERROR(IF(VLOOKUP($A91,'Annex 2 EHV charges'!$A:$O,10,FALSE)=0,"",VLOOKUP($A91,'Annex 2 EHV charges'!$A:$O,10,FALSE)),"")</f>
        <v>7.16</v>
      </c>
      <c r="H91" s="176">
        <f>IFERROR(IF(VLOOKUP($A91,'Annex 2 EHV charges'!$A:$O,11,FALSE)=0,"",VLOOKUP($A91,'Annex 2 EHV charges'!$A:$O,11,FALSE)),"")</f>
        <v>7.16</v>
      </c>
    </row>
    <row r="92" spans="1:8" x14ac:dyDescent="0.2">
      <c r="A92" s="172">
        <f t="array" ref="A92">IFERROR(INDEX('Annex 2 EHV charges'!$A$11:$A$260, MATCH(0, IF(ISBLANK('Annex 2 EHV charges'!$A$11:$A$260),1, COUNTIF(A$4:$A91, 'Annex 2 EHV charges'!$A$11:$A$260)), 0)),"")</f>
        <v>877</v>
      </c>
      <c r="B92" s="172">
        <f>IF($A92="","",VLOOKUP($A92,'Annex 2 EHV charges'!$A:$O,2,0))</f>
        <v>877</v>
      </c>
      <c r="C92" s="173">
        <f>IF($A92="","",VLOOKUP($A92,'Annex 2 EHV charges'!$A:$O,3,0))</f>
        <v>1100039600308</v>
      </c>
      <c r="D92" s="172" t="str">
        <f>IF($A92="","",VLOOKUP($A92,'Annex 2 EHV charges'!$A:$O,7,0))</f>
        <v>Brush</v>
      </c>
      <c r="E92" s="174" t="str">
        <f>IFERROR(IF(VLOOKUP($A92,'Annex 2 EHV charges'!$A:$O,8,FALSE)=0,"",VLOOKUP($A92,'Annex 2 EHV charges'!$A:$O,8,FALSE)),"")</f>
        <v/>
      </c>
      <c r="F92" s="175">
        <f>IFERROR(IF(VLOOKUP($A92,'Annex 2 EHV charges'!$A:$O,9,FALSE)=0,"",VLOOKUP($A92,'Annex 2 EHV charges'!$A:$O,9,FALSE)),"")</f>
        <v>113.09</v>
      </c>
      <c r="G92" s="176">
        <f>IFERROR(IF(VLOOKUP($A92,'Annex 2 EHV charges'!$A:$O,10,FALSE)=0,"",VLOOKUP($A92,'Annex 2 EHV charges'!$A:$O,10,FALSE)),"")</f>
        <v>2.88</v>
      </c>
      <c r="H92" s="176">
        <f>IFERROR(IF(VLOOKUP($A92,'Annex 2 EHV charges'!$A:$O,11,FALSE)=0,"",VLOOKUP($A92,'Annex 2 EHV charges'!$A:$O,11,FALSE)),"")</f>
        <v>2.88</v>
      </c>
    </row>
    <row r="93" spans="1:8" ht="25.5" x14ac:dyDescent="0.2">
      <c r="A93" s="172">
        <f t="array" ref="A93">IFERROR(INDEX('Annex 2 EHV charges'!$A$11:$A$260, MATCH(0, IF(ISBLANK('Annex 2 EHV charges'!$A$11:$A$260),1, COUNTIF(A$4:$A92, 'Annex 2 EHV charges'!$A$11:$A$260)), 0)),"")</f>
        <v>878</v>
      </c>
      <c r="B93" s="172">
        <f>IF($A93="","",VLOOKUP($A93,'Annex 2 EHV charges'!$A:$O,2,0))</f>
        <v>878</v>
      </c>
      <c r="C93" s="173" t="str">
        <f>IF($A93="","",VLOOKUP($A93,'Annex 2 EHV charges'!$A:$O,3,0))</f>
        <v>1170000352384
1170000352409</v>
      </c>
      <c r="D93" s="172" t="str">
        <f>IF($A93="","",VLOOKUP($A93,'Annex 2 EHV charges'!$A:$O,7,0))</f>
        <v>JCB</v>
      </c>
      <c r="E93" s="174">
        <f>IFERROR(IF(VLOOKUP($A93,'Annex 2 EHV charges'!$A:$O,8,FALSE)=0,"",VLOOKUP($A93,'Annex 2 EHV charges'!$A:$O,8,FALSE)),"")</f>
        <v>1.214</v>
      </c>
      <c r="F93" s="175">
        <f>IFERROR(IF(VLOOKUP($A93,'Annex 2 EHV charges'!$A:$O,9,FALSE)=0,"",VLOOKUP($A93,'Annex 2 EHV charges'!$A:$O,9,FALSE)),"")</f>
        <v>113.09</v>
      </c>
      <c r="G93" s="176">
        <f>IFERROR(IF(VLOOKUP($A93,'Annex 2 EHV charges'!$A:$O,10,FALSE)=0,"",VLOOKUP($A93,'Annex 2 EHV charges'!$A:$O,10,FALSE)),"")</f>
        <v>8.67</v>
      </c>
      <c r="H93" s="176">
        <f>IFERROR(IF(VLOOKUP($A93,'Annex 2 EHV charges'!$A:$O,11,FALSE)=0,"",VLOOKUP($A93,'Annex 2 EHV charges'!$A:$O,11,FALSE)),"")</f>
        <v>8.67</v>
      </c>
    </row>
    <row r="94" spans="1:8" x14ac:dyDescent="0.2">
      <c r="A94" s="172">
        <f t="array" ref="A94">IFERROR(INDEX('Annex 2 EHV charges'!$A$11:$A$260, MATCH(0, IF(ISBLANK('Annex 2 EHV charges'!$A$11:$A$260),1, COUNTIF(A$4:$A93, 'Annex 2 EHV charges'!$A$11:$A$260)), 0)),"")</f>
        <v>879</v>
      </c>
      <c r="B94" s="172">
        <f>IF($A94="","",VLOOKUP($A94,'Annex 2 EHV charges'!$A:$O,2,0))</f>
        <v>879</v>
      </c>
      <c r="C94" s="173">
        <f>IF($A94="","",VLOOKUP($A94,'Annex 2 EHV charges'!$A:$O,3,0))</f>
        <v>1100039606197</v>
      </c>
      <c r="D94" s="172" t="str">
        <f>IF($A94="","",VLOOKUP($A94,'Annex 2 EHV charges'!$A:$O,7,0))</f>
        <v>Cast Bar UK</v>
      </c>
      <c r="E94" s="174" t="str">
        <f>IFERROR(IF(VLOOKUP($A94,'Annex 2 EHV charges'!$A:$O,8,FALSE)=0,"",VLOOKUP($A94,'Annex 2 EHV charges'!$A:$O,8,FALSE)),"")</f>
        <v/>
      </c>
      <c r="F94" s="175">
        <f>IFERROR(IF(VLOOKUP($A94,'Annex 2 EHV charges'!$A:$O,9,FALSE)=0,"",VLOOKUP($A94,'Annex 2 EHV charges'!$A:$O,9,FALSE)),"")</f>
        <v>169.63</v>
      </c>
      <c r="G94" s="176">
        <f>IFERROR(IF(VLOOKUP($A94,'Annex 2 EHV charges'!$A:$O,10,FALSE)=0,"",VLOOKUP($A94,'Annex 2 EHV charges'!$A:$O,10,FALSE)),"")</f>
        <v>4.91</v>
      </c>
      <c r="H94" s="176">
        <f>IFERROR(IF(VLOOKUP($A94,'Annex 2 EHV charges'!$A:$O,11,FALSE)=0,"",VLOOKUP($A94,'Annex 2 EHV charges'!$A:$O,11,FALSE)),"")</f>
        <v>4.91</v>
      </c>
    </row>
    <row r="95" spans="1:8" x14ac:dyDescent="0.2">
      <c r="A95" s="172">
        <f t="array" ref="A95">IFERROR(INDEX('Annex 2 EHV charges'!$A$11:$A$260, MATCH(0, IF(ISBLANK('Annex 2 EHV charges'!$A$11:$A$260),1, COUNTIF(A$4:$A94, 'Annex 2 EHV charges'!$A$11:$A$260)), 0)),"")</f>
        <v>880</v>
      </c>
      <c r="B95" s="172">
        <f>IF($A95="","",VLOOKUP($A95,'Annex 2 EHV charges'!$A:$O,2,0))</f>
        <v>880</v>
      </c>
      <c r="C95" s="173">
        <f>IF($A95="","",VLOOKUP($A95,'Annex 2 EHV charges'!$A:$O,3,0))</f>
        <v>1100039668227</v>
      </c>
      <c r="D95" s="172" t="str">
        <f>IF($A95="","",VLOOKUP($A95,'Annex 2 EHV charges'!$A:$O,7,0))</f>
        <v>Bretby GP</v>
      </c>
      <c r="E95" s="174" t="str">
        <f>IFERROR(IF(VLOOKUP($A95,'Annex 2 EHV charges'!$A:$O,8,FALSE)=0,"",VLOOKUP($A95,'Annex 2 EHV charges'!$A:$O,8,FALSE)),"")</f>
        <v/>
      </c>
      <c r="F95" s="175">
        <f>IFERROR(IF(VLOOKUP($A95,'Annex 2 EHV charges'!$A:$O,9,FALSE)=0,"",VLOOKUP($A95,'Annex 2 EHV charges'!$A:$O,9,FALSE)),"")</f>
        <v>56.54</v>
      </c>
      <c r="G95" s="176">
        <f>IFERROR(IF(VLOOKUP($A95,'Annex 2 EHV charges'!$A:$O,10,FALSE)=0,"",VLOOKUP($A95,'Annex 2 EHV charges'!$A:$O,10,FALSE)),"")</f>
        <v>7.65</v>
      </c>
      <c r="H95" s="176">
        <f>IFERROR(IF(VLOOKUP($A95,'Annex 2 EHV charges'!$A:$O,11,FALSE)=0,"",VLOOKUP($A95,'Annex 2 EHV charges'!$A:$O,11,FALSE)),"")</f>
        <v>7.65</v>
      </c>
    </row>
    <row r="96" spans="1:8" x14ac:dyDescent="0.2">
      <c r="A96" s="172">
        <f t="array" ref="A96">IFERROR(INDEX('Annex 2 EHV charges'!$A$11:$A$260, MATCH(0, IF(ISBLANK('Annex 2 EHV charges'!$A$11:$A$260),1, COUNTIF(A$4:$A95, 'Annex 2 EHV charges'!$A$11:$A$260)), 0)),"")</f>
        <v>881</v>
      </c>
      <c r="B96" s="172">
        <f>IF($A96="","",VLOOKUP($A96,'Annex 2 EHV charges'!$A:$O,2,0))</f>
        <v>881</v>
      </c>
      <c r="C96" s="173">
        <f>IF($A96="","",VLOOKUP($A96,'Annex 2 EHV charges'!$A:$O,3,0))</f>
        <v>1100039601028</v>
      </c>
      <c r="D96" s="172" t="str">
        <f>IF($A96="","",VLOOKUP($A96,'Annex 2 EHV charges'!$A:$O,7,0))</f>
        <v>Holwell Works</v>
      </c>
      <c r="E96" s="174" t="str">
        <f>IFERROR(IF(VLOOKUP($A96,'Annex 2 EHV charges'!$A:$O,8,FALSE)=0,"",VLOOKUP($A96,'Annex 2 EHV charges'!$A:$O,8,FALSE)),"")</f>
        <v/>
      </c>
      <c r="F96" s="175">
        <f>IFERROR(IF(VLOOKUP($A96,'Annex 2 EHV charges'!$A:$O,9,FALSE)=0,"",VLOOKUP($A96,'Annex 2 EHV charges'!$A:$O,9,FALSE)),"")</f>
        <v>113.09</v>
      </c>
      <c r="G96" s="176">
        <f>IFERROR(IF(VLOOKUP($A96,'Annex 2 EHV charges'!$A:$O,10,FALSE)=0,"",VLOOKUP($A96,'Annex 2 EHV charges'!$A:$O,10,FALSE)),"")</f>
        <v>5.2</v>
      </c>
      <c r="H96" s="176">
        <f>IFERROR(IF(VLOOKUP($A96,'Annex 2 EHV charges'!$A:$O,11,FALSE)=0,"",VLOOKUP($A96,'Annex 2 EHV charges'!$A:$O,11,FALSE)),"")</f>
        <v>5.2</v>
      </c>
    </row>
    <row r="97" spans="1:8" x14ac:dyDescent="0.2">
      <c r="A97" s="172">
        <f t="array" ref="A97">IFERROR(INDEX('Annex 2 EHV charges'!$A$11:$A$260, MATCH(0, IF(ISBLANK('Annex 2 EHV charges'!$A$11:$A$260),1, COUNTIF(A$4:$A96, 'Annex 2 EHV charges'!$A$11:$A$260)), 0)),"")</f>
        <v>882</v>
      </c>
      <c r="B97" s="172">
        <f>IF($A97="","",VLOOKUP($A97,'Annex 2 EHV charges'!$A:$O,2,0))</f>
        <v>882</v>
      </c>
      <c r="C97" s="173">
        <f>IF($A97="","",VLOOKUP($A97,'Annex 2 EHV charges'!$A:$O,3,0))</f>
        <v>1100039601019</v>
      </c>
      <c r="D97" s="172" t="str">
        <f>IF($A97="","",VLOOKUP($A97,'Annex 2 EHV charges'!$A:$O,7,0))</f>
        <v>Pedigree Petfoods</v>
      </c>
      <c r="E97" s="174" t="str">
        <f>IFERROR(IF(VLOOKUP($A97,'Annex 2 EHV charges'!$A:$O,8,FALSE)=0,"",VLOOKUP($A97,'Annex 2 EHV charges'!$A:$O,8,FALSE)),"")</f>
        <v/>
      </c>
      <c r="F97" s="175">
        <f>IFERROR(IF(VLOOKUP($A97,'Annex 2 EHV charges'!$A:$O,9,FALSE)=0,"",VLOOKUP($A97,'Annex 2 EHV charges'!$A:$O,9,FALSE)),"")</f>
        <v>56.54</v>
      </c>
      <c r="G97" s="176">
        <f>IFERROR(IF(VLOOKUP($A97,'Annex 2 EHV charges'!$A:$O,10,FALSE)=0,"",VLOOKUP($A97,'Annex 2 EHV charges'!$A:$O,10,FALSE)),"")</f>
        <v>5.05</v>
      </c>
      <c r="H97" s="176">
        <f>IFERROR(IF(VLOOKUP($A97,'Annex 2 EHV charges'!$A:$O,11,FALSE)=0,"",VLOOKUP($A97,'Annex 2 EHV charges'!$A:$O,11,FALSE)),"")</f>
        <v>5.05</v>
      </c>
    </row>
    <row r="98" spans="1:8" x14ac:dyDescent="0.2">
      <c r="A98" s="172">
        <f t="array" ref="A98">IFERROR(INDEX('Annex 2 EHV charges'!$A$11:$A$260, MATCH(0, IF(ISBLANK('Annex 2 EHV charges'!$A$11:$A$260),1, COUNTIF(A$4:$A97, 'Annex 2 EHV charges'!$A$11:$A$260)), 0)),"")</f>
        <v>883</v>
      </c>
      <c r="B98" s="172">
        <f>IF($A98="","",VLOOKUP($A98,'Annex 2 EHV charges'!$A:$O,2,0))</f>
        <v>883</v>
      </c>
      <c r="C98" s="173">
        <f>IF($A98="","",VLOOKUP($A98,'Annex 2 EHV charges'!$A:$O,3,0))</f>
        <v>1100039601339</v>
      </c>
      <c r="D98" s="172" t="str">
        <f>IF($A98="","",VLOOKUP($A98,'Annex 2 EHV charges'!$A:$O,7,0))</f>
        <v>Alstom Wolverton</v>
      </c>
      <c r="E98" s="174">
        <f>IFERROR(IF(VLOOKUP($A98,'Annex 2 EHV charges'!$A:$O,8,FALSE)=0,"",VLOOKUP($A98,'Annex 2 EHV charges'!$A:$O,8,FALSE)),"")</f>
        <v>0.29399999999999998</v>
      </c>
      <c r="F98" s="175">
        <f>IFERROR(IF(VLOOKUP($A98,'Annex 2 EHV charges'!$A:$O,9,FALSE)=0,"",VLOOKUP($A98,'Annex 2 EHV charges'!$A:$O,9,FALSE)),"")</f>
        <v>113.09</v>
      </c>
      <c r="G98" s="176">
        <f>IFERROR(IF(VLOOKUP($A98,'Annex 2 EHV charges'!$A:$O,10,FALSE)=0,"",VLOOKUP($A98,'Annex 2 EHV charges'!$A:$O,10,FALSE)),"")</f>
        <v>5.84</v>
      </c>
      <c r="H98" s="176">
        <f>IFERROR(IF(VLOOKUP($A98,'Annex 2 EHV charges'!$A:$O,11,FALSE)=0,"",VLOOKUP($A98,'Annex 2 EHV charges'!$A:$O,11,FALSE)),"")</f>
        <v>5.84</v>
      </c>
    </row>
    <row r="99" spans="1:8" x14ac:dyDescent="0.2">
      <c r="A99" s="172">
        <f t="array" ref="A99">IFERROR(INDEX('Annex 2 EHV charges'!$A$11:$A$260, MATCH(0, IF(ISBLANK('Annex 2 EHV charges'!$A$11:$A$260),1, COUNTIF(A$4:$A98, 'Annex 2 EHV charges'!$A$11:$A$260)), 0)),"")</f>
        <v>884</v>
      </c>
      <c r="B99" s="172">
        <f>IF($A99="","",VLOOKUP($A99,'Annex 2 EHV charges'!$A:$O,2,0))</f>
        <v>884</v>
      </c>
      <c r="C99" s="173">
        <f>IF($A99="","",VLOOKUP($A99,'Annex 2 EHV charges'!$A:$O,3,0))</f>
        <v>1100039600567</v>
      </c>
      <c r="D99" s="172" t="str">
        <f>IF($A99="","",VLOOKUP($A99,'Annex 2 EHV charges'!$A:$O,7,0))</f>
        <v>Colworth Laboratory</v>
      </c>
      <c r="E99" s="174" t="str">
        <f>IFERROR(IF(VLOOKUP($A99,'Annex 2 EHV charges'!$A:$O,8,FALSE)=0,"",VLOOKUP($A99,'Annex 2 EHV charges'!$A:$O,8,FALSE)),"")</f>
        <v/>
      </c>
      <c r="F99" s="175">
        <f>IFERROR(IF(VLOOKUP($A99,'Annex 2 EHV charges'!$A:$O,9,FALSE)=0,"",VLOOKUP($A99,'Annex 2 EHV charges'!$A:$O,9,FALSE)),"")</f>
        <v>113.09</v>
      </c>
      <c r="G99" s="176">
        <f>IFERROR(IF(VLOOKUP($A99,'Annex 2 EHV charges'!$A:$O,10,FALSE)=0,"",VLOOKUP($A99,'Annex 2 EHV charges'!$A:$O,10,FALSE)),"")</f>
        <v>5.24</v>
      </c>
      <c r="H99" s="176">
        <f>IFERROR(IF(VLOOKUP($A99,'Annex 2 EHV charges'!$A:$O,11,FALSE)=0,"",VLOOKUP($A99,'Annex 2 EHV charges'!$A:$O,11,FALSE)),"")</f>
        <v>5.24</v>
      </c>
    </row>
    <row r="100" spans="1:8" ht="25.5" x14ac:dyDescent="0.2">
      <c r="A100" s="172">
        <f t="array" ref="A100">IFERROR(INDEX('Annex 2 EHV charges'!$A$11:$A$260, MATCH(0, IF(ISBLANK('Annex 2 EHV charges'!$A$11:$A$260),1, COUNTIF(A$4:$A99, 'Annex 2 EHV charges'!$A$11:$A$260)), 0)),"")</f>
        <v>885</v>
      </c>
      <c r="B100" s="172">
        <f>IF($A100="","",VLOOKUP($A100,'Annex 2 EHV charges'!$A:$O,2,0))</f>
        <v>885</v>
      </c>
      <c r="C100" s="173" t="str">
        <f>IF($A100="","",VLOOKUP($A100,'Annex 2 EHV charges'!$A:$O,3,0))</f>
        <v>1100039601923
1100039601932</v>
      </c>
      <c r="D100" s="172" t="str">
        <f>IF($A100="","",VLOOKUP($A100,'Annex 2 EHV charges'!$A:$O,7,0))</f>
        <v>Boots Thane Road</v>
      </c>
      <c r="E100" s="174" t="str">
        <f>IFERROR(IF(VLOOKUP($A100,'Annex 2 EHV charges'!$A:$O,8,FALSE)=0,"",VLOOKUP($A100,'Annex 2 EHV charges'!$A:$O,8,FALSE)),"")</f>
        <v/>
      </c>
      <c r="F100" s="175">
        <f>IFERROR(IF(VLOOKUP($A100,'Annex 2 EHV charges'!$A:$O,9,FALSE)=0,"",VLOOKUP($A100,'Annex 2 EHV charges'!$A:$O,9,FALSE)),"")</f>
        <v>729.06</v>
      </c>
      <c r="G100" s="176">
        <f>IFERROR(IF(VLOOKUP($A100,'Annex 2 EHV charges'!$A:$O,10,FALSE)=0,"",VLOOKUP($A100,'Annex 2 EHV charges'!$A:$O,10,FALSE)),"")</f>
        <v>2.14</v>
      </c>
      <c r="H100" s="176">
        <f>IFERROR(IF(VLOOKUP($A100,'Annex 2 EHV charges'!$A:$O,11,FALSE)=0,"",VLOOKUP($A100,'Annex 2 EHV charges'!$A:$O,11,FALSE)),"")</f>
        <v>2.14</v>
      </c>
    </row>
    <row r="101" spans="1:8" x14ac:dyDescent="0.2">
      <c r="A101" s="172">
        <f t="array" ref="A101">IFERROR(INDEX('Annex 2 EHV charges'!$A$11:$A$260, MATCH(0, IF(ISBLANK('Annex 2 EHV charges'!$A$11:$A$260),1, COUNTIF(A$4:$A100, 'Annex 2 EHV charges'!$A$11:$A$260)), 0)),"")</f>
        <v>886</v>
      </c>
      <c r="B101" s="172">
        <f>IF($A101="","",VLOOKUP($A101,'Annex 2 EHV charges'!$A:$O,2,0))</f>
        <v>886</v>
      </c>
      <c r="C101" s="173">
        <f>IF($A101="","",VLOOKUP($A101,'Annex 2 EHV charges'!$A:$O,3,0))</f>
        <v>1100039606294</v>
      </c>
      <c r="D101" s="172" t="str">
        <f>IF($A101="","",VLOOKUP($A101,'Annex 2 EHV charges'!$A:$O,7,0))</f>
        <v>QMC</v>
      </c>
      <c r="E101" s="174" t="str">
        <f>IFERROR(IF(VLOOKUP($A101,'Annex 2 EHV charges'!$A:$O,8,FALSE)=0,"",VLOOKUP($A101,'Annex 2 EHV charges'!$A:$O,8,FALSE)),"")</f>
        <v/>
      </c>
      <c r="F101" s="175">
        <f>IFERROR(IF(VLOOKUP($A101,'Annex 2 EHV charges'!$A:$O,9,FALSE)=0,"",VLOOKUP($A101,'Annex 2 EHV charges'!$A:$O,9,FALSE)),"")</f>
        <v>64.16</v>
      </c>
      <c r="G101" s="176">
        <f>IFERROR(IF(VLOOKUP($A101,'Annex 2 EHV charges'!$A:$O,10,FALSE)=0,"",VLOOKUP($A101,'Annex 2 EHV charges'!$A:$O,10,FALSE)),"")</f>
        <v>6.43</v>
      </c>
      <c r="H101" s="176">
        <f>IFERROR(IF(VLOOKUP($A101,'Annex 2 EHV charges'!$A:$O,11,FALSE)=0,"",VLOOKUP($A101,'Annex 2 EHV charges'!$A:$O,11,FALSE)),"")</f>
        <v>6.43</v>
      </c>
    </row>
    <row r="102" spans="1:8" x14ac:dyDescent="0.2">
      <c r="A102" s="172">
        <f t="array" ref="A102">IFERROR(INDEX('Annex 2 EHV charges'!$A$11:$A$260, MATCH(0, IF(ISBLANK('Annex 2 EHV charges'!$A$11:$A$260),1, COUNTIF(A$4:$A101, 'Annex 2 EHV charges'!$A$11:$A$260)), 0)),"")</f>
        <v>887</v>
      </c>
      <c r="B102" s="172">
        <f>IF($A102="","",VLOOKUP($A102,'Annex 2 EHV charges'!$A:$O,2,0))</f>
        <v>887</v>
      </c>
      <c r="C102" s="173">
        <f>IF($A102="","",VLOOKUP($A102,'Annex 2 EHV charges'!$A:$O,3,0))</f>
        <v>1100039604358</v>
      </c>
      <c r="D102" s="172" t="str">
        <f>IF($A102="","",VLOOKUP($A102,'Annex 2 EHV charges'!$A:$O,7,0))</f>
        <v>British Gypsum</v>
      </c>
      <c r="E102" s="174" t="str">
        <f>IFERROR(IF(VLOOKUP($A102,'Annex 2 EHV charges'!$A:$O,8,FALSE)=0,"",VLOOKUP($A102,'Annex 2 EHV charges'!$A:$O,8,FALSE)),"")</f>
        <v/>
      </c>
      <c r="F102" s="175">
        <f>IFERROR(IF(VLOOKUP($A102,'Annex 2 EHV charges'!$A:$O,9,FALSE)=0,"",VLOOKUP($A102,'Annex 2 EHV charges'!$A:$O,9,FALSE)),"")</f>
        <v>2596.91</v>
      </c>
      <c r="G102" s="176">
        <f>IFERROR(IF(VLOOKUP($A102,'Annex 2 EHV charges'!$A:$O,10,FALSE)=0,"",VLOOKUP($A102,'Annex 2 EHV charges'!$A:$O,10,FALSE)),"")</f>
        <v>5.77</v>
      </c>
      <c r="H102" s="176">
        <f>IFERROR(IF(VLOOKUP($A102,'Annex 2 EHV charges'!$A:$O,11,FALSE)=0,"",VLOOKUP($A102,'Annex 2 EHV charges'!$A:$O,11,FALSE)),"")</f>
        <v>5.77</v>
      </c>
    </row>
    <row r="103" spans="1:8" ht="25.5" x14ac:dyDescent="0.2">
      <c r="A103" s="172">
        <f t="array" ref="A103">IFERROR(INDEX('Annex 2 EHV charges'!$A$11:$A$260, MATCH(0, IF(ISBLANK('Annex 2 EHV charges'!$A$11:$A$260),1, COUNTIF(A$4:$A102, 'Annex 2 EHV charges'!$A$11:$A$260)), 0)),"")</f>
        <v>888</v>
      </c>
      <c r="B103" s="172">
        <f>IF($A103="","",VLOOKUP($A103,'Annex 2 EHV charges'!$A:$O,2,0))</f>
        <v>888</v>
      </c>
      <c r="C103" s="173" t="str">
        <f>IF($A103="","",VLOOKUP($A103,'Annex 2 EHV charges'!$A:$O,3,0))</f>
        <v>1100039605139
1100039605148</v>
      </c>
      <c r="D103" s="172" t="str">
        <f>IF($A103="","",VLOOKUP($A103,'Annex 2 EHV charges'!$A:$O,7,0))</f>
        <v>Melbourne STW</v>
      </c>
      <c r="E103" s="174">
        <f>IFERROR(IF(VLOOKUP($A103,'Annex 2 EHV charges'!$A:$O,8,FALSE)=0,"",VLOOKUP($A103,'Annex 2 EHV charges'!$A:$O,8,FALSE)),"")</f>
        <v>1.204</v>
      </c>
      <c r="F103" s="175">
        <f>IFERROR(IF(VLOOKUP($A103,'Annex 2 EHV charges'!$A:$O,9,FALSE)=0,"",VLOOKUP($A103,'Annex 2 EHV charges'!$A:$O,9,FALSE)),"")</f>
        <v>113.09</v>
      </c>
      <c r="G103" s="176">
        <f>IFERROR(IF(VLOOKUP($A103,'Annex 2 EHV charges'!$A:$O,10,FALSE)=0,"",VLOOKUP($A103,'Annex 2 EHV charges'!$A:$O,10,FALSE)),"")</f>
        <v>5.17</v>
      </c>
      <c r="H103" s="176">
        <f>IFERROR(IF(VLOOKUP($A103,'Annex 2 EHV charges'!$A:$O,11,FALSE)=0,"",VLOOKUP($A103,'Annex 2 EHV charges'!$A:$O,11,FALSE)),"")</f>
        <v>5.17</v>
      </c>
    </row>
    <row r="104" spans="1:8" ht="25.5" x14ac:dyDescent="0.2">
      <c r="A104" s="172">
        <f t="array" ref="A104">IFERROR(INDEX('Annex 2 EHV charges'!$A$11:$A$260, MATCH(0, IF(ISBLANK('Annex 2 EHV charges'!$A$11:$A$260),1, COUNTIF(A$4:$A103, 'Annex 2 EHV charges'!$A$11:$A$260)), 0)),"")</f>
        <v>889</v>
      </c>
      <c r="B104" s="172">
        <f>IF($A104="","",VLOOKUP($A104,'Annex 2 EHV charges'!$A:$O,2,0))</f>
        <v>889</v>
      </c>
      <c r="C104" s="173" t="str">
        <f>IF($A104="","",VLOOKUP($A104,'Annex 2 EHV charges'!$A:$O,3,0))</f>
        <v>1100039601116
1100050484817</v>
      </c>
      <c r="D104" s="172" t="str">
        <f>IF($A104="","",VLOOKUP($A104,'Annex 2 EHV charges'!$A:$O,7,0))</f>
        <v>Whetstone</v>
      </c>
      <c r="E104" s="174">
        <f>IFERROR(IF(VLOOKUP($A104,'Annex 2 EHV charges'!$A:$O,8,FALSE)=0,"",VLOOKUP($A104,'Annex 2 EHV charges'!$A:$O,8,FALSE)),"")</f>
        <v>0.49199999999999999</v>
      </c>
      <c r="F104" s="175">
        <f>IFERROR(IF(VLOOKUP($A104,'Annex 2 EHV charges'!$A:$O,9,FALSE)=0,"",VLOOKUP($A104,'Annex 2 EHV charges'!$A:$O,9,FALSE)),"")</f>
        <v>113.09</v>
      </c>
      <c r="G104" s="176">
        <f>IFERROR(IF(VLOOKUP($A104,'Annex 2 EHV charges'!$A:$O,10,FALSE)=0,"",VLOOKUP($A104,'Annex 2 EHV charges'!$A:$O,10,FALSE)),"")</f>
        <v>5.01</v>
      </c>
      <c r="H104" s="176">
        <f>IFERROR(IF(VLOOKUP($A104,'Annex 2 EHV charges'!$A:$O,11,FALSE)=0,"",VLOOKUP($A104,'Annex 2 EHV charges'!$A:$O,11,FALSE)),"")</f>
        <v>5.01</v>
      </c>
    </row>
    <row r="105" spans="1:8" ht="25.5" x14ac:dyDescent="0.2">
      <c r="A105" s="172">
        <f t="array" ref="A105">IFERROR(INDEX('Annex 2 EHV charges'!$A$11:$A$260, MATCH(0, IF(ISBLANK('Annex 2 EHV charges'!$A$11:$A$260),1, COUNTIF(A$4:$A104, 'Annex 2 EHV charges'!$A$11:$A$260)), 0)),"")</f>
        <v>890</v>
      </c>
      <c r="B105" s="172">
        <f>IF($A105="","",VLOOKUP($A105,'Annex 2 EHV charges'!$A:$O,2,0))</f>
        <v>890</v>
      </c>
      <c r="C105" s="173" t="str">
        <f>IF($A105="","",VLOOKUP($A105,'Annex 2 EHV charges'!$A:$O,3,0))</f>
        <v>1100039603647
1100039603656</v>
      </c>
      <c r="D105" s="172" t="str">
        <f>IF($A105="","",VLOOKUP($A105,'Annex 2 EHV charges'!$A:$O,7,0))</f>
        <v>Holbrook Works</v>
      </c>
      <c r="E105" s="174" t="str">
        <f>IFERROR(IF(VLOOKUP($A105,'Annex 2 EHV charges'!$A:$O,8,FALSE)=0,"",VLOOKUP($A105,'Annex 2 EHV charges'!$A:$O,8,FALSE)),"")</f>
        <v/>
      </c>
      <c r="F105" s="175">
        <f>IFERROR(IF(VLOOKUP($A105,'Annex 2 EHV charges'!$A:$O,9,FALSE)=0,"",VLOOKUP($A105,'Annex 2 EHV charges'!$A:$O,9,FALSE)),"")</f>
        <v>113.09</v>
      </c>
      <c r="G105" s="176">
        <f>IFERROR(IF(VLOOKUP($A105,'Annex 2 EHV charges'!$A:$O,10,FALSE)=0,"",VLOOKUP($A105,'Annex 2 EHV charges'!$A:$O,10,FALSE)),"")</f>
        <v>3.51</v>
      </c>
      <c r="H105" s="176">
        <f>IFERROR(IF(VLOOKUP($A105,'Annex 2 EHV charges'!$A:$O,11,FALSE)=0,"",VLOOKUP($A105,'Annex 2 EHV charges'!$A:$O,11,FALSE)),"")</f>
        <v>3.51</v>
      </c>
    </row>
    <row r="106" spans="1:8" ht="25.5" x14ac:dyDescent="0.2">
      <c r="A106" s="172">
        <f t="array" ref="A106">IFERROR(INDEX('Annex 2 EHV charges'!$A$11:$A$260, MATCH(0, IF(ISBLANK('Annex 2 EHV charges'!$A$11:$A$260),1, COUNTIF(A$4:$A105, 'Annex 2 EHV charges'!$A$11:$A$260)), 0)),"")</f>
        <v>891</v>
      </c>
      <c r="B106" s="172">
        <f>IF($A106="","",VLOOKUP($A106,'Annex 2 EHV charges'!$A:$O,2,0))</f>
        <v>891</v>
      </c>
      <c r="C106" s="173" t="str">
        <f>IF($A106="","",VLOOKUP($A106,'Annex 2 EHV charges'!$A:$O,3,0))</f>
        <v>1100050674421
1100050677575</v>
      </c>
      <c r="D106" s="172" t="str">
        <f>IF($A106="","",VLOOKUP($A106,'Annex 2 EHV charges'!$A:$O,7,0))</f>
        <v>Astrazeneca Charnwood</v>
      </c>
      <c r="E106" s="174" t="str">
        <f>IFERROR(IF(VLOOKUP($A106,'Annex 2 EHV charges'!$A:$O,8,FALSE)=0,"",VLOOKUP($A106,'Annex 2 EHV charges'!$A:$O,8,FALSE)),"")</f>
        <v/>
      </c>
      <c r="F106" s="175">
        <f>IFERROR(IF(VLOOKUP($A106,'Annex 2 EHV charges'!$A:$O,9,FALSE)=0,"",VLOOKUP($A106,'Annex 2 EHV charges'!$A:$O,9,FALSE)),"")</f>
        <v>3557.4</v>
      </c>
      <c r="G106" s="176">
        <f>IFERROR(IF(VLOOKUP($A106,'Annex 2 EHV charges'!$A:$O,10,FALSE)=0,"",VLOOKUP($A106,'Annex 2 EHV charges'!$A:$O,10,FALSE)),"")</f>
        <v>2.2599999999999998</v>
      </c>
      <c r="H106" s="176">
        <f>IFERROR(IF(VLOOKUP($A106,'Annex 2 EHV charges'!$A:$O,11,FALSE)=0,"",VLOOKUP($A106,'Annex 2 EHV charges'!$A:$O,11,FALSE)),"")</f>
        <v>2.2599999999999998</v>
      </c>
    </row>
    <row r="107" spans="1:8" ht="25.5" x14ac:dyDescent="0.2">
      <c r="A107" s="172">
        <f t="array" ref="A107">IFERROR(INDEX('Annex 2 EHV charges'!$A$11:$A$260, MATCH(0, IF(ISBLANK('Annex 2 EHV charges'!$A$11:$A$260),1, COUNTIF(A$4:$A106, 'Annex 2 EHV charges'!$A$11:$A$260)), 0)),"")</f>
        <v>892</v>
      </c>
      <c r="B107" s="172">
        <f>IF($A107="","",VLOOKUP($A107,'Annex 2 EHV charges'!$A:$O,2,0))</f>
        <v>892</v>
      </c>
      <c r="C107" s="173" t="str">
        <f>IF($A107="","",VLOOKUP($A107,'Annex 2 EHV charges'!$A:$O,3,0))</f>
        <v>1160000002893
1160000065918</v>
      </c>
      <c r="D107" s="172" t="str">
        <f>IF($A107="","",VLOOKUP($A107,'Annex 2 EHV charges'!$A:$O,7,0))</f>
        <v>B&amp;Q Manton</v>
      </c>
      <c r="E107" s="174" t="str">
        <f>IFERROR(IF(VLOOKUP($A107,'Annex 2 EHV charges'!$A:$O,8,FALSE)=0,"",VLOOKUP($A107,'Annex 2 EHV charges'!$A:$O,8,FALSE)),"")</f>
        <v/>
      </c>
      <c r="F107" s="175">
        <f>IFERROR(IF(VLOOKUP($A107,'Annex 2 EHV charges'!$A:$O,9,FALSE)=0,"",VLOOKUP($A107,'Annex 2 EHV charges'!$A:$O,9,FALSE)),"")</f>
        <v>48.47</v>
      </c>
      <c r="G107" s="176">
        <f>IFERROR(IF(VLOOKUP($A107,'Annex 2 EHV charges'!$A:$O,10,FALSE)=0,"",VLOOKUP($A107,'Annex 2 EHV charges'!$A:$O,10,FALSE)),"")</f>
        <v>5.76</v>
      </c>
      <c r="H107" s="176">
        <f>IFERROR(IF(VLOOKUP($A107,'Annex 2 EHV charges'!$A:$O,11,FALSE)=0,"",VLOOKUP($A107,'Annex 2 EHV charges'!$A:$O,11,FALSE)),"")</f>
        <v>5.76</v>
      </c>
    </row>
    <row r="108" spans="1:8" ht="25.5" x14ac:dyDescent="0.2">
      <c r="A108" s="172">
        <f t="array" ref="A108">IFERROR(INDEX('Annex 2 EHV charges'!$A$11:$A$260, MATCH(0, IF(ISBLANK('Annex 2 EHV charges'!$A$11:$A$260),1, COUNTIF(A$4:$A107, 'Annex 2 EHV charges'!$A$11:$A$260)), 0)),"")</f>
        <v>893</v>
      </c>
      <c r="B108" s="172">
        <f>IF($A108="","",VLOOKUP($A108,'Annex 2 EHV charges'!$A:$O,2,0))</f>
        <v>893</v>
      </c>
      <c r="C108" s="173" t="str">
        <f>IF($A108="","",VLOOKUP($A108,'Annex 2 EHV charges'!$A:$O,3,0))</f>
        <v>1160001007100
1160001122717</v>
      </c>
      <c r="D108" s="172" t="str">
        <f>IF($A108="","",VLOOKUP($A108,'Annex 2 EHV charges'!$A:$O,7,0))</f>
        <v>Transco Churchover</v>
      </c>
      <c r="E108" s="174" t="str">
        <f>IFERROR(IF(VLOOKUP($A108,'Annex 2 EHV charges'!$A:$O,8,FALSE)=0,"",VLOOKUP($A108,'Annex 2 EHV charges'!$A:$O,8,FALSE)),"")</f>
        <v/>
      </c>
      <c r="F108" s="175">
        <f>IFERROR(IF(VLOOKUP($A108,'Annex 2 EHV charges'!$A:$O,9,FALSE)=0,"",VLOOKUP($A108,'Annex 2 EHV charges'!$A:$O,9,FALSE)),"")</f>
        <v>113.09</v>
      </c>
      <c r="G108" s="176">
        <f>IFERROR(IF(VLOOKUP($A108,'Annex 2 EHV charges'!$A:$O,10,FALSE)=0,"",VLOOKUP($A108,'Annex 2 EHV charges'!$A:$O,10,FALSE)),"")</f>
        <v>2.0499999999999998</v>
      </c>
      <c r="H108" s="176">
        <f>IFERROR(IF(VLOOKUP($A108,'Annex 2 EHV charges'!$A:$O,11,FALSE)=0,"",VLOOKUP($A108,'Annex 2 EHV charges'!$A:$O,11,FALSE)),"")</f>
        <v>2.0499999999999998</v>
      </c>
    </row>
    <row r="109" spans="1:8" x14ac:dyDescent="0.2">
      <c r="A109" s="172">
        <f t="array" ref="A109">IFERROR(INDEX('Annex 2 EHV charges'!$A$11:$A$260, MATCH(0, IF(ISBLANK('Annex 2 EHV charges'!$A$11:$A$260),1, COUNTIF(A$4:$A108, 'Annex 2 EHV charges'!$A$11:$A$260)), 0)),"")</f>
        <v>894</v>
      </c>
      <c r="B109" s="172">
        <f>IF($A109="","",VLOOKUP($A109,'Annex 2 EHV charges'!$A:$O,2,0))</f>
        <v>894</v>
      </c>
      <c r="C109" s="173">
        <f>IF($A109="","",VLOOKUP($A109,'Annex 2 EHV charges'!$A:$O,3,0))</f>
        <v>1100039600033</v>
      </c>
      <c r="D109" s="172" t="str">
        <f>IF($A109="","",VLOOKUP($A109,'Annex 2 EHV charges'!$A:$O,7,0))</f>
        <v>Alstom Rugby</v>
      </c>
      <c r="E109" s="174" t="str">
        <f>IFERROR(IF(VLOOKUP($A109,'Annex 2 EHV charges'!$A:$O,8,FALSE)=0,"",VLOOKUP($A109,'Annex 2 EHV charges'!$A:$O,8,FALSE)),"")</f>
        <v/>
      </c>
      <c r="F109" s="175">
        <f>IFERROR(IF(VLOOKUP($A109,'Annex 2 EHV charges'!$A:$O,9,FALSE)=0,"",VLOOKUP($A109,'Annex 2 EHV charges'!$A:$O,9,FALSE)),"")</f>
        <v>2440.91</v>
      </c>
      <c r="G109" s="176">
        <f>IFERROR(IF(VLOOKUP($A109,'Annex 2 EHV charges'!$A:$O,10,FALSE)=0,"",VLOOKUP($A109,'Annex 2 EHV charges'!$A:$O,10,FALSE)),"")</f>
        <v>2.35</v>
      </c>
      <c r="H109" s="176">
        <f>IFERROR(IF(VLOOKUP($A109,'Annex 2 EHV charges'!$A:$O,11,FALSE)=0,"",VLOOKUP($A109,'Annex 2 EHV charges'!$A:$O,11,FALSE)),"")</f>
        <v>2.35</v>
      </c>
    </row>
    <row r="110" spans="1:8" x14ac:dyDescent="0.2">
      <c r="A110" s="172">
        <f t="array" ref="A110">IFERROR(INDEX('Annex 2 EHV charges'!$A$11:$A$260, MATCH(0, IF(ISBLANK('Annex 2 EHV charges'!$A$11:$A$260),1, COUNTIF(A$4:$A109, 'Annex 2 EHV charges'!$A$11:$A$260)), 0)),"")</f>
        <v>896</v>
      </c>
      <c r="B110" s="172">
        <f>IF($A110="","",VLOOKUP($A110,'Annex 2 EHV charges'!$A:$O,2,0))</f>
        <v>896</v>
      </c>
      <c r="C110" s="173">
        <f>IF($A110="","",VLOOKUP($A110,'Annex 2 EHV charges'!$A:$O,3,0))</f>
        <v>1160001363390</v>
      </c>
      <c r="D110" s="172" t="str">
        <f>IF($A110="","",VLOOKUP($A110,'Annex 2 EHV charges'!$A:$O,7,0))</f>
        <v>Low Spinney Wind Farm</v>
      </c>
      <c r="E110" s="174" t="str">
        <f>IFERROR(IF(VLOOKUP($A110,'Annex 2 EHV charges'!$A:$O,8,FALSE)=0,"",VLOOKUP($A110,'Annex 2 EHV charges'!$A:$O,8,FALSE)),"")</f>
        <v/>
      </c>
      <c r="F110" s="175">
        <f>IFERROR(IF(VLOOKUP($A110,'Annex 2 EHV charges'!$A:$O,9,FALSE)=0,"",VLOOKUP($A110,'Annex 2 EHV charges'!$A:$O,9,FALSE)),"")</f>
        <v>103.05</v>
      </c>
      <c r="G110" s="176">
        <f>IFERROR(IF(VLOOKUP($A110,'Annex 2 EHV charges'!$A:$O,10,FALSE)=0,"",VLOOKUP($A110,'Annex 2 EHV charges'!$A:$O,10,FALSE)),"")</f>
        <v>1.0900000000000001</v>
      </c>
      <c r="H110" s="176">
        <f>IFERROR(IF(VLOOKUP($A110,'Annex 2 EHV charges'!$A:$O,11,FALSE)=0,"",VLOOKUP($A110,'Annex 2 EHV charges'!$A:$O,11,FALSE)),"")</f>
        <v>1.0900000000000001</v>
      </c>
    </row>
    <row r="111" spans="1:8" x14ac:dyDescent="0.2">
      <c r="A111" s="172">
        <f t="array" ref="A111">IFERROR(INDEX('Annex 2 EHV charges'!$A$11:$A$260, MATCH(0, IF(ISBLANK('Annex 2 EHV charges'!$A$11:$A$260),1, COUNTIF(A$4:$A110, 'Annex 2 EHV charges'!$A$11:$A$260)), 0)),"")</f>
        <v>897</v>
      </c>
      <c r="B111" s="172">
        <f>IF($A111="","",VLOOKUP($A111,'Annex 2 EHV charges'!$A:$O,2,0))</f>
        <v>897</v>
      </c>
      <c r="C111" s="173">
        <f>IF($A111="","",VLOOKUP($A111,'Annex 2 EHV charges'!$A:$O,3,0))</f>
        <v>1160001457392</v>
      </c>
      <c r="D111" s="172" t="str">
        <f>IF($A111="","",VLOOKUP($A111,'Annex 2 EHV charges'!$A:$O,7,0))</f>
        <v>Swinford Wind Farm</v>
      </c>
      <c r="E111" s="174" t="str">
        <f>IFERROR(IF(VLOOKUP($A111,'Annex 2 EHV charges'!$A:$O,8,FALSE)=0,"",VLOOKUP($A111,'Annex 2 EHV charges'!$A:$O,8,FALSE)),"")</f>
        <v/>
      </c>
      <c r="F111" s="175">
        <f>IFERROR(IF(VLOOKUP($A111,'Annex 2 EHV charges'!$A:$O,9,FALSE)=0,"",VLOOKUP($A111,'Annex 2 EHV charges'!$A:$O,9,FALSE)),"")</f>
        <v>63.52</v>
      </c>
      <c r="G111" s="176">
        <f>IFERROR(IF(VLOOKUP($A111,'Annex 2 EHV charges'!$A:$O,10,FALSE)=0,"",VLOOKUP($A111,'Annex 2 EHV charges'!$A:$O,10,FALSE)),"")</f>
        <v>1.1200000000000001</v>
      </c>
      <c r="H111" s="176">
        <f>IFERROR(IF(VLOOKUP($A111,'Annex 2 EHV charges'!$A:$O,11,FALSE)=0,"",VLOOKUP($A111,'Annex 2 EHV charges'!$A:$O,11,FALSE)),"")</f>
        <v>1.1200000000000001</v>
      </c>
    </row>
    <row r="112" spans="1:8" x14ac:dyDescent="0.2">
      <c r="A112" s="172">
        <f t="array" ref="A112">IFERROR(INDEX('Annex 2 EHV charges'!$A$11:$A$260, MATCH(0, IF(ISBLANK('Annex 2 EHV charges'!$A$11:$A$260),1, COUNTIF(A$4:$A111, 'Annex 2 EHV charges'!$A$11:$A$260)), 0)),"")</f>
        <v>898</v>
      </c>
      <c r="B112" s="172">
        <f>IF($A112="","",VLOOKUP($A112,'Annex 2 EHV charges'!$A:$O,2,0))</f>
        <v>898</v>
      </c>
      <c r="C112" s="173">
        <f>IF($A112="","",VLOOKUP($A112,'Annex 2 EHV charges'!$A:$O,3,0))</f>
        <v>1170000117971</v>
      </c>
      <c r="D112" s="172" t="str">
        <f>IF($A112="","",VLOOKUP($A112,'Annex 2 EHV charges'!$A:$O,7,0))</f>
        <v>Yelvertoft Wind Farm</v>
      </c>
      <c r="E112" s="174" t="str">
        <f>IFERROR(IF(VLOOKUP($A112,'Annex 2 EHV charges'!$A:$O,8,FALSE)=0,"",VLOOKUP($A112,'Annex 2 EHV charges'!$A:$O,8,FALSE)),"")</f>
        <v/>
      </c>
      <c r="F112" s="175">
        <f>IFERROR(IF(VLOOKUP($A112,'Annex 2 EHV charges'!$A:$O,9,FALSE)=0,"",VLOOKUP($A112,'Annex 2 EHV charges'!$A:$O,9,FALSE)),"")</f>
        <v>49.64</v>
      </c>
      <c r="G112" s="176">
        <f>IFERROR(IF(VLOOKUP($A112,'Annex 2 EHV charges'!$A:$O,10,FALSE)=0,"",VLOOKUP($A112,'Annex 2 EHV charges'!$A:$O,10,FALSE)),"")</f>
        <v>1.1499999999999999</v>
      </c>
      <c r="H112" s="176">
        <f>IFERROR(IF(VLOOKUP($A112,'Annex 2 EHV charges'!$A:$O,11,FALSE)=0,"",VLOOKUP($A112,'Annex 2 EHV charges'!$A:$O,11,FALSE)),"")</f>
        <v>1.1499999999999999</v>
      </c>
    </row>
    <row r="113" spans="1:8" x14ac:dyDescent="0.2">
      <c r="A113" s="172">
        <f t="array" ref="A113">IFERROR(INDEX('Annex 2 EHV charges'!$A$11:$A$260, MATCH(0, IF(ISBLANK('Annex 2 EHV charges'!$A$11:$A$260),1, COUNTIF(A$4:$A112, 'Annex 2 EHV charges'!$A$11:$A$260)), 0)),"")</f>
        <v>899</v>
      </c>
      <c r="B113" s="172">
        <f>IF($A113="","",VLOOKUP($A113,'Annex 2 EHV charges'!$A:$O,2,0))</f>
        <v>899</v>
      </c>
      <c r="C113" s="173" t="str">
        <f>IF($A113="","",VLOOKUP($A113,'Annex 2 EHV charges'!$A:$O,3,0))</f>
        <v xml:space="preserve"> </v>
      </c>
      <c r="D113" s="172" t="str">
        <f>IF($A113="","",VLOOKUP($A113,'Annex 2 EHV charges'!$A:$O,7,0))</f>
        <v>Maxwell House Data Centre</v>
      </c>
      <c r="E113" s="174">
        <f>IFERROR(IF(VLOOKUP($A113,'Annex 2 EHV charges'!$A:$O,8,FALSE)=0,"",VLOOKUP($A113,'Annex 2 EHV charges'!$A:$O,8,FALSE)),"")</f>
        <v>9.9000000000000005E-2</v>
      </c>
      <c r="F113" s="175">
        <f>IFERROR(IF(VLOOKUP($A113,'Annex 2 EHV charges'!$A:$O,9,FALSE)=0,"",VLOOKUP($A113,'Annex 2 EHV charges'!$A:$O,9,FALSE)),"")</f>
        <v>7860.57</v>
      </c>
      <c r="G113" s="176">
        <f>IFERROR(IF(VLOOKUP($A113,'Annex 2 EHV charges'!$A:$O,10,FALSE)=0,"",VLOOKUP($A113,'Annex 2 EHV charges'!$A:$O,10,FALSE)),"")</f>
        <v>1.23</v>
      </c>
      <c r="H113" s="176">
        <f>IFERROR(IF(VLOOKUP($A113,'Annex 2 EHV charges'!$A:$O,11,FALSE)=0,"",VLOOKUP($A113,'Annex 2 EHV charges'!$A:$O,11,FALSE)),"")</f>
        <v>1.23</v>
      </c>
    </row>
    <row r="114" spans="1:8" x14ac:dyDescent="0.2">
      <c r="A114" s="172">
        <f t="array" ref="A114">IFERROR(INDEX('Annex 2 EHV charges'!$A$11:$A$260, MATCH(0, IF(ISBLANK('Annex 2 EHV charges'!$A$11:$A$260),1, COUNTIF(A$4:$A113, 'Annex 2 EHV charges'!$A$11:$A$260)), 0)),"")</f>
        <v>902</v>
      </c>
      <c r="B114" s="172">
        <f>IF($A114="","",VLOOKUP($A114,'Annex 2 EHV charges'!$A:$O,2,0))</f>
        <v>902</v>
      </c>
      <c r="C114" s="173">
        <f>IF($A114="","",VLOOKUP($A114,'Annex 2 EHV charges'!$A:$O,3,0))</f>
        <v>1170000199789</v>
      </c>
      <c r="D114" s="172" t="str">
        <f>IF($A114="","",VLOOKUP($A114,'Annex 2 EHV charges'!$A:$O,7,0))</f>
        <v>Burton Wolds Wind Farm phase 2</v>
      </c>
      <c r="E114" s="174" t="str">
        <f>IFERROR(IF(VLOOKUP($A114,'Annex 2 EHV charges'!$A:$O,8,FALSE)=0,"",VLOOKUP($A114,'Annex 2 EHV charges'!$A:$O,8,FALSE)),"")</f>
        <v/>
      </c>
      <c r="F114" s="175">
        <f>IFERROR(IF(VLOOKUP($A114,'Annex 2 EHV charges'!$A:$O,9,FALSE)=0,"",VLOOKUP($A114,'Annex 2 EHV charges'!$A:$O,9,FALSE)),"")</f>
        <v>32.42</v>
      </c>
      <c r="G114" s="176">
        <f>IFERROR(IF(VLOOKUP($A114,'Annex 2 EHV charges'!$A:$O,10,FALSE)=0,"",VLOOKUP($A114,'Annex 2 EHV charges'!$A:$O,10,FALSE)),"")</f>
        <v>1.17</v>
      </c>
      <c r="H114" s="176">
        <f>IFERROR(IF(VLOOKUP($A114,'Annex 2 EHV charges'!$A:$O,11,FALSE)=0,"",VLOOKUP($A114,'Annex 2 EHV charges'!$A:$O,11,FALSE)),"")</f>
        <v>1.17</v>
      </c>
    </row>
    <row r="115" spans="1:8" x14ac:dyDescent="0.2">
      <c r="A115" s="172">
        <f t="array" ref="A115">IFERROR(INDEX('Annex 2 EHV charges'!$A$11:$A$260, MATCH(0, IF(ISBLANK('Annex 2 EHV charges'!$A$11:$A$260),1, COUNTIF(A$4:$A114, 'Annex 2 EHV charges'!$A$11:$A$260)), 0)),"")</f>
        <v>903</v>
      </c>
      <c r="B115" s="172">
        <f>IF($A115="","",VLOOKUP($A115,'Annex 2 EHV charges'!$A:$O,2,0))</f>
        <v>903</v>
      </c>
      <c r="C115" s="173">
        <f>IF($A115="","",VLOOKUP($A115,'Annex 2 EHV charges'!$A:$O,3,0))</f>
        <v>1170000137579</v>
      </c>
      <c r="D115" s="172" t="str">
        <f>IF($A115="","",VLOOKUP($A115,'Annex 2 EHV charges'!$A:$O,7,0))</f>
        <v>Shacks Barn Generation</v>
      </c>
      <c r="E115" s="174" t="str">
        <f>IFERROR(IF(VLOOKUP($A115,'Annex 2 EHV charges'!$A:$O,8,FALSE)=0,"",VLOOKUP($A115,'Annex 2 EHV charges'!$A:$O,8,FALSE)),"")</f>
        <v/>
      </c>
      <c r="F115" s="175">
        <f>IFERROR(IF(VLOOKUP($A115,'Annex 2 EHV charges'!$A:$O,9,FALSE)=0,"",VLOOKUP($A115,'Annex 2 EHV charges'!$A:$O,9,FALSE)),"")</f>
        <v>8.32</v>
      </c>
      <c r="G115" s="176">
        <f>IFERROR(IF(VLOOKUP($A115,'Annex 2 EHV charges'!$A:$O,10,FALSE)=0,"",VLOOKUP($A115,'Annex 2 EHV charges'!$A:$O,10,FALSE)),"")</f>
        <v>1.75</v>
      </c>
      <c r="H115" s="176">
        <f>IFERROR(IF(VLOOKUP($A115,'Annex 2 EHV charges'!$A:$O,11,FALSE)=0,"",VLOOKUP($A115,'Annex 2 EHV charges'!$A:$O,11,FALSE)),"")</f>
        <v>1.75</v>
      </c>
    </row>
    <row r="116" spans="1:8" x14ac:dyDescent="0.2">
      <c r="A116" s="172">
        <f t="array" ref="A116">IFERROR(INDEX('Annex 2 EHV charges'!$A$11:$A$260, MATCH(0, IF(ISBLANK('Annex 2 EHV charges'!$A$11:$A$260),1, COUNTIF(A$4:$A115, 'Annex 2 EHV charges'!$A$11:$A$260)), 0)),"")</f>
        <v>904</v>
      </c>
      <c r="B116" s="172">
        <f>IF($A116="","",VLOOKUP($A116,'Annex 2 EHV charges'!$A:$O,2,0))</f>
        <v>904</v>
      </c>
      <c r="C116" s="173">
        <f>IF($A116="","",VLOOKUP($A116,'Annex 2 EHV charges'!$A:$O,3,0))</f>
        <v>1160001324665</v>
      </c>
      <c r="D116" s="172" t="str">
        <f>IF($A116="","",VLOOKUP($A116,'Annex 2 EHV charges'!$A:$O,7,0))</f>
        <v>Hatton Gas Compressor</v>
      </c>
      <c r="E116" s="174" t="str">
        <f>IFERROR(IF(VLOOKUP($A116,'Annex 2 EHV charges'!$A:$O,8,FALSE)=0,"",VLOOKUP($A116,'Annex 2 EHV charges'!$A:$O,8,FALSE)),"")</f>
        <v/>
      </c>
      <c r="F116" s="175">
        <f>IFERROR(IF(VLOOKUP($A116,'Annex 2 EHV charges'!$A:$O,9,FALSE)=0,"",VLOOKUP($A116,'Annex 2 EHV charges'!$A:$O,9,FALSE)),"")</f>
        <v>21864.58</v>
      </c>
      <c r="G116" s="176">
        <f>IFERROR(IF(VLOOKUP($A116,'Annex 2 EHV charges'!$A:$O,10,FALSE)=0,"",VLOOKUP($A116,'Annex 2 EHV charges'!$A:$O,10,FALSE)),"")</f>
        <v>2.58</v>
      </c>
      <c r="H116" s="176">
        <f>IFERROR(IF(VLOOKUP($A116,'Annex 2 EHV charges'!$A:$O,11,FALSE)=0,"",VLOOKUP($A116,'Annex 2 EHV charges'!$A:$O,11,FALSE)),"")</f>
        <v>2.58</v>
      </c>
    </row>
    <row r="117" spans="1:8" x14ac:dyDescent="0.2">
      <c r="A117" s="172">
        <f t="array" ref="A117">IFERROR(INDEX('Annex 2 EHV charges'!$A$11:$A$260, MATCH(0, IF(ISBLANK('Annex 2 EHV charges'!$A$11:$A$260),1, COUNTIF(A$4:$A116, 'Annex 2 EHV charges'!$A$11:$A$260)), 0)),"")</f>
        <v>905</v>
      </c>
      <c r="B117" s="172">
        <f>IF($A117="","",VLOOKUP($A117,'Annex 2 EHV charges'!$A:$O,2,0))</f>
        <v>905</v>
      </c>
      <c r="C117" s="173">
        <f>IF($A117="","",VLOOKUP($A117,'Annex 2 EHV charges'!$A:$O,3,0))</f>
        <v>1170000112477</v>
      </c>
      <c r="D117" s="172" t="str">
        <f>IF($A117="","",VLOOKUP($A117,'Annex 2 EHV charges'!$A:$O,7,0))</f>
        <v>North Hykeham EFW</v>
      </c>
      <c r="E117" s="174" t="str">
        <f>IFERROR(IF(VLOOKUP($A117,'Annex 2 EHV charges'!$A:$O,8,FALSE)=0,"",VLOOKUP($A117,'Annex 2 EHV charges'!$A:$O,8,FALSE)),"")</f>
        <v/>
      </c>
      <c r="F117" s="175">
        <f>IFERROR(IF(VLOOKUP($A117,'Annex 2 EHV charges'!$A:$O,9,FALSE)=0,"",VLOOKUP($A117,'Annex 2 EHV charges'!$A:$O,9,FALSE)),"")</f>
        <v>9.7799999999999994</v>
      </c>
      <c r="G117" s="176">
        <f>IFERROR(IF(VLOOKUP($A117,'Annex 2 EHV charges'!$A:$O,10,FALSE)=0,"",VLOOKUP($A117,'Annex 2 EHV charges'!$A:$O,10,FALSE)),"")</f>
        <v>1.33</v>
      </c>
      <c r="H117" s="176">
        <f>IFERROR(IF(VLOOKUP($A117,'Annex 2 EHV charges'!$A:$O,11,FALSE)=0,"",VLOOKUP($A117,'Annex 2 EHV charges'!$A:$O,11,FALSE)),"")</f>
        <v>1.33</v>
      </c>
    </row>
    <row r="118" spans="1:8" x14ac:dyDescent="0.2">
      <c r="A118" s="172">
        <f t="array" ref="A118">IFERROR(INDEX('Annex 2 EHV charges'!$A$11:$A$260, MATCH(0, IF(ISBLANK('Annex 2 EHV charges'!$A$11:$A$260),1, COUNTIF(A$4:$A117, 'Annex 2 EHV charges'!$A$11:$A$260)), 0)),"")</f>
        <v>906</v>
      </c>
      <c r="B118" s="172">
        <f>IF($A118="","",VLOOKUP($A118,'Annex 2 EHV charges'!$A:$O,2,0))</f>
        <v>906</v>
      </c>
      <c r="C118" s="173">
        <f>IF($A118="","",VLOOKUP($A118,'Annex 2 EHV charges'!$A:$O,3,0))</f>
        <v>1160001415347</v>
      </c>
      <c r="D118" s="172" t="str">
        <f>IF($A118="","",VLOOKUP($A118,'Annex 2 EHV charges'!$A:$O,7,0))</f>
        <v>Sleaford Renewable Energy Plant</v>
      </c>
      <c r="E118" s="174" t="str">
        <f>IFERROR(IF(VLOOKUP($A118,'Annex 2 EHV charges'!$A:$O,8,FALSE)=0,"",VLOOKUP($A118,'Annex 2 EHV charges'!$A:$O,8,FALSE)),"")</f>
        <v/>
      </c>
      <c r="F118" s="175">
        <f>IFERROR(IF(VLOOKUP($A118,'Annex 2 EHV charges'!$A:$O,9,FALSE)=0,"",VLOOKUP($A118,'Annex 2 EHV charges'!$A:$O,9,FALSE)),"")</f>
        <v>75.12</v>
      </c>
      <c r="G118" s="176">
        <f>IFERROR(IF(VLOOKUP($A118,'Annex 2 EHV charges'!$A:$O,10,FALSE)=0,"",VLOOKUP($A118,'Annex 2 EHV charges'!$A:$O,10,FALSE)),"")</f>
        <v>1.1599999999999999</v>
      </c>
      <c r="H118" s="176">
        <f>IFERROR(IF(VLOOKUP($A118,'Annex 2 EHV charges'!$A:$O,11,FALSE)=0,"",VLOOKUP($A118,'Annex 2 EHV charges'!$A:$O,11,FALSE)),"")</f>
        <v>1.1599999999999999</v>
      </c>
    </row>
    <row r="119" spans="1:8" x14ac:dyDescent="0.2">
      <c r="A119" s="172">
        <f t="array" ref="A119">IFERROR(INDEX('Annex 2 EHV charges'!$A$11:$A$260, MATCH(0, IF(ISBLANK('Annex 2 EHV charges'!$A$11:$A$260),1, COUNTIF(A$4:$A118, 'Annex 2 EHV charges'!$A$11:$A$260)), 0)),"")</f>
        <v>907</v>
      </c>
      <c r="B119" s="172">
        <f>IF($A119="","",VLOOKUP($A119,'Annex 2 EHV charges'!$A:$O,2,0))</f>
        <v>907</v>
      </c>
      <c r="C119" s="173">
        <f>IF($A119="","",VLOOKUP($A119,'Annex 2 EHV charges'!$A:$O,3,0))</f>
        <v>1170000059210</v>
      </c>
      <c r="D119" s="172" t="str">
        <f>IF($A119="","",VLOOKUP($A119,'Annex 2 EHV charges'!$A:$O,7,0))</f>
        <v>Bilsthorpe Wind Farm</v>
      </c>
      <c r="E119" s="174" t="str">
        <f>IFERROR(IF(VLOOKUP($A119,'Annex 2 EHV charges'!$A:$O,8,FALSE)=0,"",VLOOKUP($A119,'Annex 2 EHV charges'!$A:$O,8,FALSE)),"")</f>
        <v/>
      </c>
      <c r="F119" s="175">
        <f>IFERROR(IF(VLOOKUP($A119,'Annex 2 EHV charges'!$A:$O,9,FALSE)=0,"",VLOOKUP($A119,'Annex 2 EHV charges'!$A:$O,9,FALSE)),"")</f>
        <v>14.42</v>
      </c>
      <c r="G119" s="176">
        <f>IFERROR(IF(VLOOKUP($A119,'Annex 2 EHV charges'!$A:$O,10,FALSE)=0,"",VLOOKUP($A119,'Annex 2 EHV charges'!$A:$O,10,FALSE)),"")</f>
        <v>1.0900000000000001</v>
      </c>
      <c r="H119" s="176">
        <f>IFERROR(IF(VLOOKUP($A119,'Annex 2 EHV charges'!$A:$O,11,FALSE)=0,"",VLOOKUP($A119,'Annex 2 EHV charges'!$A:$O,11,FALSE)),"")</f>
        <v>1.0900000000000001</v>
      </c>
    </row>
    <row r="120" spans="1:8" x14ac:dyDescent="0.2">
      <c r="A120" s="172">
        <f t="array" ref="A120">IFERROR(INDEX('Annex 2 EHV charges'!$A$11:$A$260, MATCH(0, IF(ISBLANK('Annex 2 EHV charges'!$A$11:$A$260),1, COUNTIF(A$4:$A119, 'Annex 2 EHV charges'!$A$11:$A$260)), 0)),"")</f>
        <v>908</v>
      </c>
      <c r="B120" s="172">
        <f>IF($A120="","",VLOOKUP($A120,'Annex 2 EHV charges'!$A:$O,2,0))</f>
        <v>908</v>
      </c>
      <c r="C120" s="173">
        <f>IF($A120="","",VLOOKUP($A120,'Annex 2 EHV charges'!$A:$O,3,0))</f>
        <v>1170000117944</v>
      </c>
      <c r="D120" s="172" t="str">
        <f>IF($A120="","",VLOOKUP($A120,'Annex 2 EHV charges'!$A:$O,7,0))</f>
        <v>Old Dalby Lodge Wind Farm</v>
      </c>
      <c r="E120" s="174" t="str">
        <f>IFERROR(IF(VLOOKUP($A120,'Annex 2 EHV charges'!$A:$O,8,FALSE)=0,"",VLOOKUP($A120,'Annex 2 EHV charges'!$A:$O,8,FALSE)),"")</f>
        <v/>
      </c>
      <c r="F120" s="175">
        <f>IFERROR(IF(VLOOKUP($A120,'Annex 2 EHV charges'!$A:$O,9,FALSE)=0,"",VLOOKUP($A120,'Annex 2 EHV charges'!$A:$O,9,FALSE)),"")</f>
        <v>25.04</v>
      </c>
      <c r="G120" s="176">
        <f>IFERROR(IF(VLOOKUP($A120,'Annex 2 EHV charges'!$A:$O,10,FALSE)=0,"",VLOOKUP($A120,'Annex 2 EHV charges'!$A:$O,10,FALSE)),"")</f>
        <v>1.19</v>
      </c>
      <c r="H120" s="176">
        <f>IFERROR(IF(VLOOKUP($A120,'Annex 2 EHV charges'!$A:$O,11,FALSE)=0,"",VLOOKUP($A120,'Annex 2 EHV charges'!$A:$O,11,FALSE)),"")</f>
        <v>1.19</v>
      </c>
    </row>
    <row r="121" spans="1:8" x14ac:dyDescent="0.2">
      <c r="A121" s="172">
        <f t="array" ref="A121">IFERROR(INDEX('Annex 2 EHV charges'!$A$11:$A$260, MATCH(0, IF(ISBLANK('Annex 2 EHV charges'!$A$11:$A$260),1, COUNTIF(A$4:$A120, 'Annex 2 EHV charges'!$A$11:$A$260)), 0)),"")</f>
        <v>909</v>
      </c>
      <c r="B121" s="172">
        <f>IF($A121="","",VLOOKUP($A121,'Annex 2 EHV charges'!$A:$O,2,0))</f>
        <v>909</v>
      </c>
      <c r="C121" s="173">
        <f>IF($A121="","",VLOOKUP($A121,'Annex 2 EHV charges'!$A:$O,3,0))</f>
        <v>1170000146670</v>
      </c>
      <c r="D121" s="172" t="str">
        <f>IF($A121="","",VLOOKUP($A121,'Annex 2 EHV charges'!$A:$O,7,0))</f>
        <v>Willoughby STOR generation</v>
      </c>
      <c r="E121" s="174" t="str">
        <f>IFERROR(IF(VLOOKUP($A121,'Annex 2 EHV charges'!$A:$O,8,FALSE)=0,"",VLOOKUP($A121,'Annex 2 EHV charges'!$A:$O,8,FALSE)),"")</f>
        <v/>
      </c>
      <c r="F121" s="175">
        <f>IFERROR(IF(VLOOKUP($A121,'Annex 2 EHV charges'!$A:$O,9,FALSE)=0,"",VLOOKUP($A121,'Annex 2 EHV charges'!$A:$O,9,FALSE)),"")</f>
        <v>0.48</v>
      </c>
      <c r="G121" s="176">
        <f>IFERROR(IF(VLOOKUP($A121,'Annex 2 EHV charges'!$A:$O,10,FALSE)=0,"",VLOOKUP($A121,'Annex 2 EHV charges'!$A:$O,10,FALSE)),"")</f>
        <v>1.08</v>
      </c>
      <c r="H121" s="176">
        <f>IFERROR(IF(VLOOKUP($A121,'Annex 2 EHV charges'!$A:$O,11,FALSE)=0,"",VLOOKUP($A121,'Annex 2 EHV charges'!$A:$O,11,FALSE)),"")</f>
        <v>1.08</v>
      </c>
    </row>
    <row r="122" spans="1:8" x14ac:dyDescent="0.2">
      <c r="A122" s="172">
        <f t="array" ref="A122">IFERROR(INDEX('Annex 2 EHV charges'!$A$11:$A$260, MATCH(0, IF(ISBLANK('Annex 2 EHV charges'!$A$11:$A$260),1, COUNTIF(A$4:$A121, 'Annex 2 EHV charges'!$A$11:$A$260)), 0)),"")</f>
        <v>910</v>
      </c>
      <c r="B122" s="172">
        <f>IF($A122="","",VLOOKUP($A122,'Annex 2 EHV charges'!$A:$O,2,0))</f>
        <v>910</v>
      </c>
      <c r="C122" s="173">
        <f>IF($A122="","",VLOOKUP($A122,'Annex 2 EHV charges'!$A:$O,3,0))</f>
        <v>1130000085288</v>
      </c>
      <c r="D122" s="172" t="str">
        <f>IF($A122="","",VLOOKUP($A122,'Annex 2 EHV charges'!$A:$O,7,0))</f>
        <v>Rolls Royce AB&amp;E 33kV</v>
      </c>
      <c r="E122" s="174">
        <f>IFERROR(IF(VLOOKUP($A122,'Annex 2 EHV charges'!$A:$O,8,FALSE)=0,"",VLOOKUP($A122,'Annex 2 EHV charges'!$A:$O,8,FALSE)),"")</f>
        <v>1.218</v>
      </c>
      <c r="F122" s="175" t="str">
        <f>IFERROR(IF(VLOOKUP($A122,'Annex 2 EHV charges'!$A:$O,9,FALSE)=0,"",VLOOKUP($A122,'Annex 2 EHV charges'!$A:$O,9,FALSE)),"")</f>
        <v/>
      </c>
      <c r="G122" s="176">
        <f>IFERROR(IF(VLOOKUP($A122,'Annex 2 EHV charges'!$A:$O,10,FALSE)=0,"",VLOOKUP($A122,'Annex 2 EHV charges'!$A:$O,10,FALSE)),"")</f>
        <v>2.71</v>
      </c>
      <c r="H122" s="176">
        <f>IFERROR(IF(VLOOKUP($A122,'Annex 2 EHV charges'!$A:$O,11,FALSE)=0,"",VLOOKUP($A122,'Annex 2 EHV charges'!$A:$O,11,FALSE)),"")</f>
        <v>2.71</v>
      </c>
    </row>
    <row r="123" spans="1:8" x14ac:dyDescent="0.2">
      <c r="A123" s="172">
        <f t="array" ref="A123">IFERROR(INDEX('Annex 2 EHV charges'!$A$11:$A$260, MATCH(0, IF(ISBLANK('Annex 2 EHV charges'!$A$11:$A$260),1, COUNTIF(A$4:$A122, 'Annex 2 EHV charges'!$A$11:$A$260)), 0)),"")</f>
        <v>911</v>
      </c>
      <c r="B123" s="172">
        <f>IF($A123="","",VLOOKUP($A123,'Annex 2 EHV charges'!$A:$O,2,0))</f>
        <v>911</v>
      </c>
      <c r="C123" s="173">
        <f>IF($A123="","",VLOOKUP($A123,'Annex 2 EHV charges'!$A:$O,3,0))</f>
        <v>1170000110600</v>
      </c>
      <c r="D123" s="172" t="str">
        <f>IF($A123="","",VLOOKUP($A123,'Annex 2 EHV charges'!$A:$O,7,0))</f>
        <v>The Grange Wind Farm</v>
      </c>
      <c r="E123" s="174" t="str">
        <f>IFERROR(IF(VLOOKUP($A123,'Annex 2 EHV charges'!$A:$O,8,FALSE)=0,"",VLOOKUP($A123,'Annex 2 EHV charges'!$A:$O,8,FALSE)),"")</f>
        <v/>
      </c>
      <c r="F123" s="175">
        <f>IFERROR(IF(VLOOKUP($A123,'Annex 2 EHV charges'!$A:$O,9,FALSE)=0,"",VLOOKUP($A123,'Annex 2 EHV charges'!$A:$O,9,FALSE)),"")</f>
        <v>23.85</v>
      </c>
      <c r="G123" s="176">
        <f>IFERROR(IF(VLOOKUP($A123,'Annex 2 EHV charges'!$A:$O,10,FALSE)=0,"",VLOOKUP($A123,'Annex 2 EHV charges'!$A:$O,10,FALSE)),"")</f>
        <v>1.29</v>
      </c>
      <c r="H123" s="176">
        <f>IFERROR(IF(VLOOKUP($A123,'Annex 2 EHV charges'!$A:$O,11,FALSE)=0,"",VLOOKUP($A123,'Annex 2 EHV charges'!$A:$O,11,FALSE)),"")</f>
        <v>1.29</v>
      </c>
    </row>
    <row r="124" spans="1:8" x14ac:dyDescent="0.2">
      <c r="A124" s="172">
        <f t="array" ref="A124">IFERROR(INDEX('Annex 2 EHV charges'!$A$11:$A$260, MATCH(0, IF(ISBLANK('Annex 2 EHV charges'!$A$11:$A$260),1, COUNTIF(A$4:$A123, 'Annex 2 EHV charges'!$A$11:$A$260)), 0)),"")</f>
        <v>912</v>
      </c>
      <c r="B124" s="172">
        <f>IF($A124="","",VLOOKUP($A124,'Annex 2 EHV charges'!$A:$O,2,0))</f>
        <v>912</v>
      </c>
      <c r="C124" s="173">
        <f>IF($A124="","",VLOOKUP($A124,'Annex 2 EHV charges'!$A:$O,3,0))</f>
        <v>1170000111881</v>
      </c>
      <c r="D124" s="172" t="str">
        <f>IF($A124="","",VLOOKUP($A124,'Annex 2 EHV charges'!$A:$O,7,0))</f>
        <v>Clay Lake STOR</v>
      </c>
      <c r="E124" s="174" t="str">
        <f>IFERROR(IF(VLOOKUP($A124,'Annex 2 EHV charges'!$A:$O,8,FALSE)=0,"",VLOOKUP($A124,'Annex 2 EHV charges'!$A:$O,8,FALSE)),"")</f>
        <v/>
      </c>
      <c r="F124" s="175">
        <f>IFERROR(IF(VLOOKUP($A124,'Annex 2 EHV charges'!$A:$O,9,FALSE)=0,"",VLOOKUP($A124,'Annex 2 EHV charges'!$A:$O,9,FALSE)),"")</f>
        <v>0.8</v>
      </c>
      <c r="G124" s="176">
        <f>IFERROR(IF(VLOOKUP($A124,'Annex 2 EHV charges'!$A:$O,10,FALSE)=0,"",VLOOKUP($A124,'Annex 2 EHV charges'!$A:$O,10,FALSE)),"")</f>
        <v>1.32</v>
      </c>
      <c r="H124" s="176">
        <f>IFERROR(IF(VLOOKUP($A124,'Annex 2 EHV charges'!$A:$O,11,FALSE)=0,"",VLOOKUP($A124,'Annex 2 EHV charges'!$A:$O,11,FALSE)),"")</f>
        <v>1.32</v>
      </c>
    </row>
    <row r="125" spans="1:8" x14ac:dyDescent="0.2">
      <c r="A125" s="172">
        <f t="array" ref="A125">IFERROR(INDEX('Annex 2 EHV charges'!$A$11:$A$260, MATCH(0, IF(ISBLANK('Annex 2 EHV charges'!$A$11:$A$260),1, COUNTIF(A$4:$A124, 'Annex 2 EHV charges'!$A$11:$A$260)), 0)),"")</f>
        <v>913</v>
      </c>
      <c r="B125" s="172">
        <f>IF($A125="","",VLOOKUP($A125,'Annex 2 EHV charges'!$A:$O,2,0))</f>
        <v>913</v>
      </c>
      <c r="C125" s="173">
        <f>IF($A125="","",VLOOKUP($A125,'Annex 2 EHV charges'!$A:$O,3,0))</f>
        <v>1170000113443</v>
      </c>
      <c r="D125" s="172" t="str">
        <f>IF($A125="","",VLOOKUP($A125,'Annex 2 EHV charges'!$A:$O,7,0))</f>
        <v>Balderton STOR</v>
      </c>
      <c r="E125" s="174" t="str">
        <f>IFERROR(IF(VLOOKUP($A125,'Annex 2 EHV charges'!$A:$O,8,FALSE)=0,"",VLOOKUP($A125,'Annex 2 EHV charges'!$A:$O,8,FALSE)),"")</f>
        <v/>
      </c>
      <c r="F125" s="175">
        <f>IFERROR(IF(VLOOKUP($A125,'Annex 2 EHV charges'!$A:$O,9,FALSE)=0,"",VLOOKUP($A125,'Annex 2 EHV charges'!$A:$O,9,FALSE)),"")</f>
        <v>0.6</v>
      </c>
      <c r="G125" s="176">
        <f>IFERROR(IF(VLOOKUP($A125,'Annex 2 EHV charges'!$A:$O,10,FALSE)=0,"",VLOOKUP($A125,'Annex 2 EHV charges'!$A:$O,10,FALSE)),"")</f>
        <v>1.61</v>
      </c>
      <c r="H125" s="176">
        <f>IFERROR(IF(VLOOKUP($A125,'Annex 2 EHV charges'!$A:$O,11,FALSE)=0,"",VLOOKUP($A125,'Annex 2 EHV charges'!$A:$O,11,FALSE)),"")</f>
        <v>1.61</v>
      </c>
    </row>
    <row r="126" spans="1:8" x14ac:dyDescent="0.2">
      <c r="A126" s="172">
        <f t="array" ref="A126">IFERROR(INDEX('Annex 2 EHV charges'!$A$11:$A$260, MATCH(0, IF(ISBLANK('Annex 2 EHV charges'!$A$11:$A$260),1, COUNTIF(A$4:$A125, 'Annex 2 EHV charges'!$A$11:$A$260)), 0)),"")</f>
        <v>914</v>
      </c>
      <c r="B126" s="172">
        <f>IF($A126="","",VLOOKUP($A126,'Annex 2 EHV charges'!$A:$O,2,0))</f>
        <v>914</v>
      </c>
      <c r="C126" s="173">
        <f>IF($A126="","",VLOOKUP($A126,'Annex 2 EHV charges'!$A:$O,3,0))</f>
        <v>1170000172954</v>
      </c>
      <c r="D126" s="172" t="str">
        <f>IF($A126="","",VLOOKUP($A126,'Annex 2 EHV charges'!$A:$O,7,0))</f>
        <v>Wymeswold Solar Park</v>
      </c>
      <c r="E126" s="174" t="str">
        <f>IFERROR(IF(VLOOKUP($A126,'Annex 2 EHV charges'!$A:$O,8,FALSE)=0,"",VLOOKUP($A126,'Annex 2 EHV charges'!$A:$O,8,FALSE)),"")</f>
        <v/>
      </c>
      <c r="F126" s="175">
        <f>IFERROR(IF(VLOOKUP($A126,'Annex 2 EHV charges'!$A:$O,9,FALSE)=0,"",VLOOKUP($A126,'Annex 2 EHV charges'!$A:$O,9,FALSE)),"")</f>
        <v>5.72</v>
      </c>
      <c r="G126" s="176">
        <f>IFERROR(IF(VLOOKUP($A126,'Annex 2 EHV charges'!$A:$O,10,FALSE)=0,"",VLOOKUP($A126,'Annex 2 EHV charges'!$A:$O,10,FALSE)),"")</f>
        <v>3.06</v>
      </c>
      <c r="H126" s="176">
        <f>IFERROR(IF(VLOOKUP($A126,'Annex 2 EHV charges'!$A:$O,11,FALSE)=0,"",VLOOKUP($A126,'Annex 2 EHV charges'!$A:$O,11,FALSE)),"")</f>
        <v>3.06</v>
      </c>
    </row>
    <row r="127" spans="1:8" x14ac:dyDescent="0.2">
      <c r="A127" s="172">
        <f t="array" ref="A127">IFERROR(INDEX('Annex 2 EHV charges'!$A$11:$A$260, MATCH(0, IF(ISBLANK('Annex 2 EHV charges'!$A$11:$A$260),1, COUNTIF(A$4:$A126, 'Annex 2 EHV charges'!$A$11:$A$260)), 0)),"")</f>
        <v>915</v>
      </c>
      <c r="B127" s="172">
        <f>IF($A127="","",VLOOKUP($A127,'Annex 2 EHV charges'!$A:$O,2,0))</f>
        <v>915</v>
      </c>
      <c r="C127" s="173" t="str">
        <f>IF($A127="","",VLOOKUP($A127,'Annex 2 EHV charges'!$A:$O,3,0))</f>
        <v xml:space="preserve"> </v>
      </c>
      <c r="D127" s="172" t="str">
        <f>IF($A127="","",VLOOKUP($A127,'Annex 2 EHV charges'!$A:$O,7,0))</f>
        <v>French Farm Wind Farm</v>
      </c>
      <c r="E127" s="174" t="str">
        <f>IFERROR(IF(VLOOKUP($A127,'Annex 2 EHV charges'!$A:$O,8,FALSE)=0,"",VLOOKUP($A127,'Annex 2 EHV charges'!$A:$O,8,FALSE)),"")</f>
        <v/>
      </c>
      <c r="F127" s="175">
        <f>IFERROR(IF(VLOOKUP($A127,'Annex 2 EHV charges'!$A:$O,9,FALSE)=0,"",VLOOKUP($A127,'Annex 2 EHV charges'!$A:$O,9,FALSE)),"")</f>
        <v>99.6</v>
      </c>
      <c r="G127" s="176">
        <f>IFERROR(IF(VLOOKUP($A127,'Annex 2 EHV charges'!$A:$O,10,FALSE)=0,"",VLOOKUP($A127,'Annex 2 EHV charges'!$A:$O,10,FALSE)),"")</f>
        <v>1.19</v>
      </c>
      <c r="H127" s="176">
        <f>IFERROR(IF(VLOOKUP($A127,'Annex 2 EHV charges'!$A:$O,11,FALSE)=0,"",VLOOKUP($A127,'Annex 2 EHV charges'!$A:$O,11,FALSE)),"")</f>
        <v>1.19</v>
      </c>
    </row>
    <row r="128" spans="1:8" x14ac:dyDescent="0.2">
      <c r="A128" s="172">
        <f t="array" ref="A128">IFERROR(INDEX('Annex 2 EHV charges'!$A$11:$A$260, MATCH(0, IF(ISBLANK('Annex 2 EHV charges'!$A$11:$A$260),1, COUNTIF(A$4:$A127, 'Annex 2 EHV charges'!$A$11:$A$260)), 0)),"")</f>
        <v>916</v>
      </c>
      <c r="B128" s="172">
        <f>IF($A128="","",VLOOKUP($A128,'Annex 2 EHV charges'!$A:$O,2,0))</f>
        <v>916</v>
      </c>
      <c r="C128" s="173">
        <f>IF($A128="","",VLOOKUP($A128,'Annex 2 EHV charges'!$A:$O,3,0))</f>
        <v>1170000398486</v>
      </c>
      <c r="D128" s="172" t="str">
        <f>IF($A128="","",VLOOKUP($A128,'Annex 2 EHV charges'!$A:$O,7,0))</f>
        <v>Lilbourne Wind Farm</v>
      </c>
      <c r="E128" s="174" t="str">
        <f>IFERROR(IF(VLOOKUP($A128,'Annex 2 EHV charges'!$A:$O,8,FALSE)=0,"",VLOOKUP($A128,'Annex 2 EHV charges'!$A:$O,8,FALSE)),"")</f>
        <v/>
      </c>
      <c r="F128" s="175">
        <f>IFERROR(IF(VLOOKUP($A128,'Annex 2 EHV charges'!$A:$O,9,FALSE)=0,"",VLOOKUP($A128,'Annex 2 EHV charges'!$A:$O,9,FALSE)),"")</f>
        <v>9.5299999999999994</v>
      </c>
      <c r="G128" s="176">
        <f>IFERROR(IF(VLOOKUP($A128,'Annex 2 EHV charges'!$A:$O,10,FALSE)=0,"",VLOOKUP($A128,'Annex 2 EHV charges'!$A:$O,10,FALSE)),"")</f>
        <v>1.1200000000000001</v>
      </c>
      <c r="H128" s="176">
        <f>IFERROR(IF(VLOOKUP($A128,'Annex 2 EHV charges'!$A:$O,11,FALSE)=0,"",VLOOKUP($A128,'Annex 2 EHV charges'!$A:$O,11,FALSE)),"")</f>
        <v>1.1200000000000001</v>
      </c>
    </row>
    <row r="129" spans="1:8" x14ac:dyDescent="0.2">
      <c r="A129" s="172">
        <f t="array" ref="A129">IFERROR(INDEX('Annex 2 EHV charges'!$A$11:$A$260, MATCH(0, IF(ISBLANK('Annex 2 EHV charges'!$A$11:$A$260),1, COUNTIF(A$4:$A128, 'Annex 2 EHV charges'!$A$11:$A$260)), 0)),"")</f>
        <v>917</v>
      </c>
      <c r="B129" s="172">
        <f>IF($A129="","",VLOOKUP($A129,'Annex 2 EHV charges'!$A:$O,2,0))</f>
        <v>917</v>
      </c>
      <c r="C129" s="173">
        <f>IF($A129="","",VLOOKUP($A129,'Annex 2 EHV charges'!$A:$O,3,0))</f>
        <v>1170000154538</v>
      </c>
      <c r="D129" s="172" t="str">
        <f>IF($A129="","",VLOOKUP($A129,'Annex 2 EHV charges'!$A:$O,7,0))</f>
        <v>Chelvaston Renewable</v>
      </c>
      <c r="E129" s="174" t="str">
        <f>IFERROR(IF(VLOOKUP($A129,'Annex 2 EHV charges'!$A:$O,8,FALSE)=0,"",VLOOKUP($A129,'Annex 2 EHV charges'!$A:$O,8,FALSE)),"")</f>
        <v/>
      </c>
      <c r="F129" s="175">
        <f>IFERROR(IF(VLOOKUP($A129,'Annex 2 EHV charges'!$A:$O,9,FALSE)=0,"",VLOOKUP($A129,'Annex 2 EHV charges'!$A:$O,9,FALSE)),"")</f>
        <v>103.14</v>
      </c>
      <c r="G129" s="176">
        <f>IFERROR(IF(VLOOKUP($A129,'Annex 2 EHV charges'!$A:$O,10,FALSE)=0,"",VLOOKUP($A129,'Annex 2 EHV charges'!$A:$O,10,FALSE)),"")</f>
        <v>1.1100000000000001</v>
      </c>
      <c r="H129" s="176">
        <f>IFERROR(IF(VLOOKUP($A129,'Annex 2 EHV charges'!$A:$O,11,FALSE)=0,"",VLOOKUP($A129,'Annex 2 EHV charges'!$A:$O,11,FALSE)),"")</f>
        <v>1.1100000000000001</v>
      </c>
    </row>
    <row r="130" spans="1:8" x14ac:dyDescent="0.2">
      <c r="A130" s="172">
        <f t="array" ref="A130">IFERROR(INDEX('Annex 2 EHV charges'!$A$11:$A$260, MATCH(0, IF(ISBLANK('Annex 2 EHV charges'!$A$11:$A$260),1, COUNTIF(A$4:$A129, 'Annex 2 EHV charges'!$A$11:$A$260)), 0)),"")</f>
        <v>918</v>
      </c>
      <c r="B130" s="172">
        <f>IF($A130="","",VLOOKUP($A130,'Annex 2 EHV charges'!$A:$O,2,0))</f>
        <v>918</v>
      </c>
      <c r="C130" s="173">
        <f>IF($A130="","",VLOOKUP($A130,'Annex 2 EHV charges'!$A:$O,3,0))</f>
        <v>1170000174827</v>
      </c>
      <c r="D130" s="172" t="str">
        <f>IF($A130="","",VLOOKUP($A130,'Annex 2 EHV charges'!$A:$O,7,0))</f>
        <v>Beachampton Solar Farm</v>
      </c>
      <c r="E130" s="174" t="str">
        <f>IFERROR(IF(VLOOKUP($A130,'Annex 2 EHV charges'!$A:$O,8,FALSE)=0,"",VLOOKUP($A130,'Annex 2 EHV charges'!$A:$O,8,FALSE)),"")</f>
        <v/>
      </c>
      <c r="F130" s="175">
        <f>IFERROR(IF(VLOOKUP($A130,'Annex 2 EHV charges'!$A:$O,9,FALSE)=0,"",VLOOKUP($A130,'Annex 2 EHV charges'!$A:$O,9,FALSE)),"")</f>
        <v>14.79</v>
      </c>
      <c r="G130" s="176">
        <f>IFERROR(IF(VLOOKUP($A130,'Annex 2 EHV charges'!$A:$O,10,FALSE)=0,"",VLOOKUP($A130,'Annex 2 EHV charges'!$A:$O,10,FALSE)),"")</f>
        <v>1.73</v>
      </c>
      <c r="H130" s="176">
        <f>IFERROR(IF(VLOOKUP($A130,'Annex 2 EHV charges'!$A:$O,11,FALSE)=0,"",VLOOKUP($A130,'Annex 2 EHV charges'!$A:$O,11,FALSE)),"")</f>
        <v>1.73</v>
      </c>
    </row>
    <row r="131" spans="1:8" x14ac:dyDescent="0.2">
      <c r="A131" s="172">
        <f t="array" ref="A131">IFERROR(INDEX('Annex 2 EHV charges'!$A$11:$A$260, MATCH(0, IF(ISBLANK('Annex 2 EHV charges'!$A$11:$A$260),1, COUNTIF(A$4:$A130, 'Annex 2 EHV charges'!$A$11:$A$260)), 0)),"")</f>
        <v>919</v>
      </c>
      <c r="B131" s="172">
        <f>IF($A131="","",VLOOKUP($A131,'Annex 2 EHV charges'!$A:$O,2,0))</f>
        <v>919</v>
      </c>
      <c r="C131" s="173">
        <f>IF($A131="","",VLOOKUP($A131,'Annex 2 EHV charges'!$A:$O,3,0))</f>
        <v>1170000182961</v>
      </c>
      <c r="D131" s="172" t="str">
        <f>IF($A131="","",VLOOKUP($A131,'Annex 2 EHV charges'!$A:$O,7,0))</f>
        <v>Croft End Solar Farm</v>
      </c>
      <c r="E131" s="174" t="str">
        <f>IFERROR(IF(VLOOKUP($A131,'Annex 2 EHV charges'!$A:$O,8,FALSE)=0,"",VLOOKUP($A131,'Annex 2 EHV charges'!$A:$O,8,FALSE)),"")</f>
        <v/>
      </c>
      <c r="F131" s="175">
        <f>IFERROR(IF(VLOOKUP($A131,'Annex 2 EHV charges'!$A:$O,9,FALSE)=0,"",VLOOKUP($A131,'Annex 2 EHV charges'!$A:$O,9,FALSE)),"")</f>
        <v>2.25</v>
      </c>
      <c r="G131" s="176">
        <f>IFERROR(IF(VLOOKUP($A131,'Annex 2 EHV charges'!$A:$O,10,FALSE)=0,"",VLOOKUP($A131,'Annex 2 EHV charges'!$A:$O,10,FALSE)),"")</f>
        <v>2.14</v>
      </c>
      <c r="H131" s="176">
        <f>IFERROR(IF(VLOOKUP($A131,'Annex 2 EHV charges'!$A:$O,11,FALSE)=0,"",VLOOKUP($A131,'Annex 2 EHV charges'!$A:$O,11,FALSE)),"")</f>
        <v>2.14</v>
      </c>
    </row>
    <row r="132" spans="1:8" x14ac:dyDescent="0.2">
      <c r="A132" s="172">
        <f t="array" ref="A132">IFERROR(INDEX('Annex 2 EHV charges'!$A$11:$A$260, MATCH(0, IF(ISBLANK('Annex 2 EHV charges'!$A$11:$A$260),1, COUNTIF(A$4:$A131, 'Annex 2 EHV charges'!$A$11:$A$260)), 0)),"")</f>
        <v>920</v>
      </c>
      <c r="B132" s="172">
        <f>IF($A132="","",VLOOKUP($A132,'Annex 2 EHV charges'!$A:$O,2,0))</f>
        <v>920</v>
      </c>
      <c r="C132" s="173">
        <f>IF($A132="","",VLOOKUP($A132,'Annex 2 EHV charges'!$A:$O,3,0))</f>
        <v>1170000233552</v>
      </c>
      <c r="D132" s="172" t="str">
        <f>IF($A132="","",VLOOKUP($A132,'Annex 2 EHV charges'!$A:$O,7,0))</f>
        <v>M1 Wind farm</v>
      </c>
      <c r="E132" s="174" t="str">
        <f>IFERROR(IF(VLOOKUP($A132,'Annex 2 EHV charges'!$A:$O,8,FALSE)=0,"",VLOOKUP($A132,'Annex 2 EHV charges'!$A:$O,8,FALSE)),"")</f>
        <v/>
      </c>
      <c r="F132" s="175">
        <f>IFERROR(IF(VLOOKUP($A132,'Annex 2 EHV charges'!$A:$O,9,FALSE)=0,"",VLOOKUP($A132,'Annex 2 EHV charges'!$A:$O,9,FALSE)),"")</f>
        <v>6.92</v>
      </c>
      <c r="G132" s="176">
        <f>IFERROR(IF(VLOOKUP($A132,'Annex 2 EHV charges'!$A:$O,10,FALSE)=0,"",VLOOKUP($A132,'Annex 2 EHV charges'!$A:$O,10,FALSE)),"")</f>
        <v>1.0900000000000001</v>
      </c>
      <c r="H132" s="176">
        <f>IFERROR(IF(VLOOKUP($A132,'Annex 2 EHV charges'!$A:$O,11,FALSE)=0,"",VLOOKUP($A132,'Annex 2 EHV charges'!$A:$O,11,FALSE)),"")</f>
        <v>1.0900000000000001</v>
      </c>
    </row>
    <row r="133" spans="1:8" x14ac:dyDescent="0.2">
      <c r="A133" s="172">
        <f t="array" ref="A133">IFERROR(INDEX('Annex 2 EHV charges'!$A$11:$A$260, MATCH(0, IF(ISBLANK('Annex 2 EHV charges'!$A$11:$A$260),1, COUNTIF(A$4:$A132, 'Annex 2 EHV charges'!$A$11:$A$260)), 0)),"")</f>
        <v>921</v>
      </c>
      <c r="B133" s="172">
        <f>IF($A133="","",VLOOKUP($A133,'Annex 2 EHV charges'!$A:$O,2,0))</f>
        <v>921</v>
      </c>
      <c r="C133" s="173">
        <f>IF($A133="","",VLOOKUP($A133,'Annex 2 EHV charges'!$A:$O,3,0))</f>
        <v>1170000265270</v>
      </c>
      <c r="D133" s="172" t="str">
        <f>IF($A133="","",VLOOKUP($A133,'Annex 2 EHV charges'!$A:$O,7,0))</f>
        <v>Leamington STOR</v>
      </c>
      <c r="E133" s="174" t="str">
        <f>IFERROR(IF(VLOOKUP($A133,'Annex 2 EHV charges'!$A:$O,8,FALSE)=0,"",VLOOKUP($A133,'Annex 2 EHV charges'!$A:$O,8,FALSE)),"")</f>
        <v/>
      </c>
      <c r="F133" s="175">
        <f>IFERROR(IF(VLOOKUP($A133,'Annex 2 EHV charges'!$A:$O,9,FALSE)=0,"",VLOOKUP($A133,'Annex 2 EHV charges'!$A:$O,9,FALSE)),"")</f>
        <v>41.09</v>
      </c>
      <c r="G133" s="176">
        <f>IFERROR(IF(VLOOKUP($A133,'Annex 2 EHV charges'!$A:$O,10,FALSE)=0,"",VLOOKUP($A133,'Annex 2 EHV charges'!$A:$O,10,FALSE)),"")</f>
        <v>1.48</v>
      </c>
      <c r="H133" s="176">
        <f>IFERROR(IF(VLOOKUP($A133,'Annex 2 EHV charges'!$A:$O,11,FALSE)=0,"",VLOOKUP($A133,'Annex 2 EHV charges'!$A:$O,11,FALSE)),"")</f>
        <v>1.48</v>
      </c>
    </row>
    <row r="134" spans="1:8" x14ac:dyDescent="0.2">
      <c r="A134" s="172">
        <f t="array" ref="A134">IFERROR(INDEX('Annex 2 EHV charges'!$A$11:$A$260, MATCH(0, IF(ISBLANK('Annex 2 EHV charges'!$A$11:$A$260),1, COUNTIF(A$4:$A133, 'Annex 2 EHV charges'!$A$11:$A$260)), 0)),"")</f>
        <v>922</v>
      </c>
      <c r="B134" s="172">
        <f>IF($A134="","",VLOOKUP($A134,'Annex 2 EHV charges'!$A:$O,2,0))</f>
        <v>922</v>
      </c>
      <c r="C134" s="173">
        <f>IF($A134="","",VLOOKUP($A134,'Annex 2 EHV charges'!$A:$O,3,0))</f>
        <v>1170000280108</v>
      </c>
      <c r="D134" s="172" t="str">
        <f>IF($A134="","",VLOOKUP($A134,'Annex 2 EHV charges'!$A:$O,7,0))</f>
        <v>Low Farm Anaerobic Dig</v>
      </c>
      <c r="E134" s="174" t="str">
        <f>IFERROR(IF(VLOOKUP($A134,'Annex 2 EHV charges'!$A:$O,8,FALSE)=0,"",VLOOKUP($A134,'Annex 2 EHV charges'!$A:$O,8,FALSE)),"")</f>
        <v/>
      </c>
      <c r="F134" s="175" t="str">
        <f>IFERROR(IF(VLOOKUP($A134,'Annex 2 EHV charges'!$A:$O,9,FALSE)=0,"",VLOOKUP($A134,'Annex 2 EHV charges'!$A:$O,9,FALSE)),"")</f>
        <v/>
      </c>
      <c r="G134" s="176">
        <f>IFERROR(IF(VLOOKUP($A134,'Annex 2 EHV charges'!$A:$O,10,FALSE)=0,"",VLOOKUP($A134,'Annex 2 EHV charges'!$A:$O,10,FALSE)),"")</f>
        <v>1.1100000000000001</v>
      </c>
      <c r="H134" s="176">
        <f>IFERROR(IF(VLOOKUP($A134,'Annex 2 EHV charges'!$A:$O,11,FALSE)=0,"",VLOOKUP($A134,'Annex 2 EHV charges'!$A:$O,11,FALSE)),"")</f>
        <v>1.1100000000000001</v>
      </c>
    </row>
    <row r="135" spans="1:8" x14ac:dyDescent="0.2">
      <c r="A135" s="172">
        <f t="array" ref="A135">IFERROR(INDEX('Annex 2 EHV charges'!$A$11:$A$260, MATCH(0, IF(ISBLANK('Annex 2 EHV charges'!$A$11:$A$260),1, COUNTIF(A$4:$A134, 'Annex 2 EHV charges'!$A$11:$A$260)), 0)),"")</f>
        <v>923</v>
      </c>
      <c r="B135" s="172">
        <f>IF($A135="","",VLOOKUP($A135,'Annex 2 EHV charges'!$A:$O,2,0))</f>
        <v>923</v>
      </c>
      <c r="C135" s="173">
        <f>IF($A135="","",VLOOKUP($A135,'Annex 2 EHV charges'!$A:$O,3,0))</f>
        <v>1170000280960</v>
      </c>
      <c r="D135" s="172" t="str">
        <f>IF($A135="","",VLOOKUP($A135,'Annex 2 EHV charges'!$A:$O,7,0))</f>
        <v>Turweston Airfield Solar Farm</v>
      </c>
      <c r="E135" s="174" t="str">
        <f>IFERROR(IF(VLOOKUP($A135,'Annex 2 EHV charges'!$A:$O,8,FALSE)=0,"",VLOOKUP($A135,'Annex 2 EHV charges'!$A:$O,8,FALSE)),"")</f>
        <v/>
      </c>
      <c r="F135" s="175">
        <f>IFERROR(IF(VLOOKUP($A135,'Annex 2 EHV charges'!$A:$O,9,FALSE)=0,"",VLOOKUP($A135,'Annex 2 EHV charges'!$A:$O,9,FALSE)),"")</f>
        <v>1.29</v>
      </c>
      <c r="G135" s="176">
        <f>IFERROR(IF(VLOOKUP($A135,'Annex 2 EHV charges'!$A:$O,10,FALSE)=0,"",VLOOKUP($A135,'Annex 2 EHV charges'!$A:$O,10,FALSE)),"")</f>
        <v>2.2999999999999998</v>
      </c>
      <c r="H135" s="176">
        <f>IFERROR(IF(VLOOKUP($A135,'Annex 2 EHV charges'!$A:$O,11,FALSE)=0,"",VLOOKUP($A135,'Annex 2 EHV charges'!$A:$O,11,FALSE)),"")</f>
        <v>2.2999999999999998</v>
      </c>
    </row>
    <row r="136" spans="1:8" x14ac:dyDescent="0.2">
      <c r="A136" s="172">
        <f t="array" ref="A136">IFERROR(INDEX('Annex 2 EHV charges'!$A$11:$A$260, MATCH(0, IF(ISBLANK('Annex 2 EHV charges'!$A$11:$A$260),1, COUNTIF(A$4:$A135, 'Annex 2 EHV charges'!$A$11:$A$260)), 0)),"")</f>
        <v>924</v>
      </c>
      <c r="B136" s="172">
        <f>IF($A136="","",VLOOKUP($A136,'Annex 2 EHV charges'!$A:$O,2,0))</f>
        <v>924</v>
      </c>
      <c r="C136" s="173">
        <f>IF($A136="","",VLOOKUP($A136,'Annex 2 EHV charges'!$A:$O,3,0))</f>
        <v>1170000281175</v>
      </c>
      <c r="D136" s="172" t="str">
        <f>IF($A136="","",VLOOKUP($A136,'Annex 2 EHV charges'!$A:$O,7,0))</f>
        <v>Burton Pedwardine Solar</v>
      </c>
      <c r="E136" s="174" t="str">
        <f>IFERROR(IF(VLOOKUP($A136,'Annex 2 EHV charges'!$A:$O,8,FALSE)=0,"",VLOOKUP($A136,'Annex 2 EHV charges'!$A:$O,8,FALSE)),"")</f>
        <v/>
      </c>
      <c r="F136" s="175">
        <f>IFERROR(IF(VLOOKUP($A136,'Annex 2 EHV charges'!$A:$O,9,FALSE)=0,"",VLOOKUP($A136,'Annex 2 EHV charges'!$A:$O,9,FALSE)),"")</f>
        <v>10.19</v>
      </c>
      <c r="G136" s="176">
        <f>IFERROR(IF(VLOOKUP($A136,'Annex 2 EHV charges'!$A:$O,10,FALSE)=0,"",VLOOKUP($A136,'Annex 2 EHV charges'!$A:$O,10,FALSE)),"")</f>
        <v>1.78</v>
      </c>
      <c r="H136" s="176">
        <f>IFERROR(IF(VLOOKUP($A136,'Annex 2 EHV charges'!$A:$O,11,FALSE)=0,"",VLOOKUP($A136,'Annex 2 EHV charges'!$A:$O,11,FALSE)),"")</f>
        <v>1.78</v>
      </c>
    </row>
    <row r="137" spans="1:8" x14ac:dyDescent="0.2">
      <c r="A137" s="172">
        <f t="array" ref="A137">IFERROR(INDEX('Annex 2 EHV charges'!$A$11:$A$260, MATCH(0, IF(ISBLANK('Annex 2 EHV charges'!$A$11:$A$260),1, COUNTIF(A$4:$A136, 'Annex 2 EHV charges'!$A$11:$A$260)), 0)),"")</f>
        <v>925</v>
      </c>
      <c r="B137" s="172">
        <f>IF($A137="","",VLOOKUP($A137,'Annex 2 EHV charges'!$A:$O,2,0))</f>
        <v>925</v>
      </c>
      <c r="C137" s="173">
        <f>IF($A137="","",VLOOKUP($A137,'Annex 2 EHV charges'!$A:$O,3,0))</f>
        <v>1170000306909</v>
      </c>
      <c r="D137" s="172" t="str">
        <f>IF($A137="","",VLOOKUP($A137,'Annex 2 EHV charges'!$A:$O,7,0))</f>
        <v>Little Morton Farm Solar</v>
      </c>
      <c r="E137" s="174" t="str">
        <f>IFERROR(IF(VLOOKUP($A137,'Annex 2 EHV charges'!$A:$O,8,FALSE)=0,"",VLOOKUP($A137,'Annex 2 EHV charges'!$A:$O,8,FALSE)),"")</f>
        <v/>
      </c>
      <c r="F137" s="175">
        <f>IFERROR(IF(VLOOKUP($A137,'Annex 2 EHV charges'!$A:$O,9,FALSE)=0,"",VLOOKUP($A137,'Annex 2 EHV charges'!$A:$O,9,FALSE)),"")</f>
        <v>3.77</v>
      </c>
      <c r="G137" s="176">
        <f>IFERROR(IF(VLOOKUP($A137,'Annex 2 EHV charges'!$A:$O,10,FALSE)=0,"",VLOOKUP($A137,'Annex 2 EHV charges'!$A:$O,10,FALSE)),"")</f>
        <v>1.82</v>
      </c>
      <c r="H137" s="176">
        <f>IFERROR(IF(VLOOKUP($A137,'Annex 2 EHV charges'!$A:$O,11,FALSE)=0,"",VLOOKUP($A137,'Annex 2 EHV charges'!$A:$O,11,FALSE)),"")</f>
        <v>1.82</v>
      </c>
    </row>
    <row r="138" spans="1:8" x14ac:dyDescent="0.2">
      <c r="A138" s="172">
        <f t="array" ref="A138">IFERROR(INDEX('Annex 2 EHV charges'!$A$11:$A$260, MATCH(0, IF(ISBLANK('Annex 2 EHV charges'!$A$11:$A$260),1, COUNTIF(A$4:$A137, 'Annex 2 EHV charges'!$A$11:$A$260)), 0)),"")</f>
        <v>930</v>
      </c>
      <c r="B138" s="172">
        <f>IF($A138="","",VLOOKUP($A138,'Annex 2 EHV charges'!$A:$O,2,0))</f>
        <v>930</v>
      </c>
      <c r="C138" s="173">
        <f>IF($A138="","",VLOOKUP($A138,'Annex 2 EHV charges'!$A:$O,3,0))</f>
        <v>1170000073288</v>
      </c>
      <c r="D138" s="172" t="str">
        <f>IF($A138="","",VLOOKUP($A138,'Annex 2 EHV charges'!$A:$O,7,0))</f>
        <v>Rockingham</v>
      </c>
      <c r="E138" s="174" t="str">
        <f>IFERROR(IF(VLOOKUP($A138,'Annex 2 EHV charges'!$A:$O,8,FALSE)=0,"",VLOOKUP($A138,'Annex 2 EHV charges'!$A:$O,8,FALSE)),"")</f>
        <v/>
      </c>
      <c r="F138" s="175">
        <f>IFERROR(IF(VLOOKUP($A138,'Annex 2 EHV charges'!$A:$O,9,FALSE)=0,"",VLOOKUP($A138,'Annex 2 EHV charges'!$A:$O,9,FALSE)),"")</f>
        <v>7579.2</v>
      </c>
      <c r="G138" s="176">
        <f>IFERROR(IF(VLOOKUP($A138,'Annex 2 EHV charges'!$A:$O,10,FALSE)=0,"",VLOOKUP($A138,'Annex 2 EHV charges'!$A:$O,10,FALSE)),"")</f>
        <v>1.67</v>
      </c>
      <c r="H138" s="176">
        <f>IFERROR(IF(VLOOKUP($A138,'Annex 2 EHV charges'!$A:$O,11,FALSE)=0,"",VLOOKUP($A138,'Annex 2 EHV charges'!$A:$O,11,FALSE)),"")</f>
        <v>1.67</v>
      </c>
    </row>
    <row r="139" spans="1:8" ht="51" x14ac:dyDescent="0.2">
      <c r="A139" s="172">
        <f t="array" ref="A139">IFERROR(INDEX('Annex 2 EHV charges'!$A$11:$A$260, MATCH(0, IF(ISBLANK('Annex 2 EHV charges'!$A$11:$A$260),1, COUNTIF(A$4:$A138, 'Annex 2 EHV charges'!$A$11:$A$260)), 0)),"")</f>
        <v>931</v>
      </c>
      <c r="B139" s="172">
        <f>IF($A139="","",VLOOKUP($A139,'Annex 2 EHV charges'!$A:$O,2,0))</f>
        <v>931</v>
      </c>
      <c r="C139" s="173" t="str">
        <f>IF($A139="","",VLOOKUP($A139,'Annex 2 EHV charges'!$A:$O,3,0))</f>
        <v>1170000086612
1170000091783
1170000091792
1170000091808</v>
      </c>
      <c r="D139" s="172" t="str">
        <f>IF($A139="","",VLOOKUP($A139,'Annex 2 EHV charges'!$A:$O,7,0))</f>
        <v>Santander Carlton Park 132/11</v>
      </c>
      <c r="E139" s="174">
        <f>IFERROR(IF(VLOOKUP($A139,'Annex 2 EHV charges'!$A:$O,8,FALSE)=0,"",VLOOKUP($A139,'Annex 2 EHV charges'!$A:$O,8,FALSE)),"")</f>
        <v>0.49</v>
      </c>
      <c r="F139" s="175" t="str">
        <f>IFERROR(IF(VLOOKUP($A139,'Annex 2 EHV charges'!$A:$O,9,FALSE)=0,"",VLOOKUP($A139,'Annex 2 EHV charges'!$A:$O,9,FALSE)),"")</f>
        <v/>
      </c>
      <c r="G139" s="176">
        <f>IFERROR(IF(VLOOKUP($A139,'Annex 2 EHV charges'!$A:$O,10,FALSE)=0,"",VLOOKUP($A139,'Annex 2 EHV charges'!$A:$O,10,FALSE)),"")</f>
        <v>0.96</v>
      </c>
      <c r="H139" s="176">
        <f>IFERROR(IF(VLOOKUP($A139,'Annex 2 EHV charges'!$A:$O,11,FALSE)=0,"",VLOOKUP($A139,'Annex 2 EHV charges'!$A:$O,11,FALSE)),"")</f>
        <v>0.96</v>
      </c>
    </row>
    <row r="140" spans="1:8" x14ac:dyDescent="0.2">
      <c r="A140" s="172">
        <f t="array" ref="A140">IFERROR(INDEX('Annex 2 EHV charges'!$A$11:$A$260, MATCH(0, IF(ISBLANK('Annex 2 EHV charges'!$A$11:$A$260),1, COUNTIF(A$4:$A139, 'Annex 2 EHV charges'!$A$11:$A$260)), 0)),"")</f>
        <v>932</v>
      </c>
      <c r="B140" s="172">
        <f>IF($A140="","",VLOOKUP($A140,'Annex 2 EHV charges'!$A:$O,2,0))</f>
        <v>932</v>
      </c>
      <c r="C140" s="173">
        <f>IF($A140="","",VLOOKUP($A140,'Annex 2 EHV charges'!$A:$O,3,0))</f>
        <v>1160001446600</v>
      </c>
      <c r="D140" s="172" t="str">
        <f>IF($A140="","",VLOOKUP($A140,'Annex 2 EHV charges'!$A:$O,7,0))</f>
        <v>Delphi Diesel</v>
      </c>
      <c r="E140" s="174" t="str">
        <f>IFERROR(IF(VLOOKUP($A140,'Annex 2 EHV charges'!$A:$O,8,FALSE)=0,"",VLOOKUP($A140,'Annex 2 EHV charges'!$A:$O,8,FALSE)),"")</f>
        <v/>
      </c>
      <c r="F140" s="175">
        <f>IFERROR(IF(VLOOKUP($A140,'Annex 2 EHV charges'!$A:$O,9,FALSE)=0,"",VLOOKUP($A140,'Annex 2 EHV charges'!$A:$O,9,FALSE)),"")</f>
        <v>58.98</v>
      </c>
      <c r="G140" s="176">
        <f>IFERROR(IF(VLOOKUP($A140,'Annex 2 EHV charges'!$A:$O,10,FALSE)=0,"",VLOOKUP($A140,'Annex 2 EHV charges'!$A:$O,10,FALSE)),"")</f>
        <v>4</v>
      </c>
      <c r="H140" s="176">
        <f>IFERROR(IF(VLOOKUP($A140,'Annex 2 EHV charges'!$A:$O,11,FALSE)=0,"",VLOOKUP($A140,'Annex 2 EHV charges'!$A:$O,11,FALSE)),"")</f>
        <v>4</v>
      </c>
    </row>
    <row r="141" spans="1:8" x14ac:dyDescent="0.2">
      <c r="A141" s="172">
        <f t="array" ref="A141">IFERROR(INDEX('Annex 2 EHV charges'!$A$11:$A$260, MATCH(0, IF(ISBLANK('Annex 2 EHV charges'!$A$11:$A$260),1, COUNTIF(A$4:$A140, 'Annex 2 EHV charges'!$A$11:$A$260)), 0)),"")</f>
        <v>940</v>
      </c>
      <c r="B141" s="172">
        <f>IF($A141="","",VLOOKUP($A141,'Annex 2 EHV charges'!$A:$O,2,0))</f>
        <v>940</v>
      </c>
      <c r="C141" s="173">
        <f>IF($A141="","",VLOOKUP($A141,'Annex 2 EHV charges'!$A:$O,3,0))</f>
        <v>1170000306884</v>
      </c>
      <c r="D141" s="172" t="str">
        <f>IF($A141="","",VLOOKUP($A141,'Annex 2 EHV charges'!$A:$O,7,0))</f>
        <v>Lodge Farm Solar Park</v>
      </c>
      <c r="E141" s="174" t="str">
        <f>IFERROR(IF(VLOOKUP($A141,'Annex 2 EHV charges'!$A:$O,8,FALSE)=0,"",VLOOKUP($A141,'Annex 2 EHV charges'!$A:$O,8,FALSE)),"")</f>
        <v/>
      </c>
      <c r="F141" s="175">
        <f>IFERROR(IF(VLOOKUP($A141,'Annex 2 EHV charges'!$A:$O,9,FALSE)=0,"",VLOOKUP($A141,'Annex 2 EHV charges'!$A:$O,9,FALSE)),"")</f>
        <v>22.68</v>
      </c>
      <c r="G141" s="176">
        <f>IFERROR(IF(VLOOKUP($A141,'Annex 2 EHV charges'!$A:$O,10,FALSE)=0,"",VLOOKUP($A141,'Annex 2 EHV charges'!$A:$O,10,FALSE)),"")</f>
        <v>1.36</v>
      </c>
      <c r="H141" s="176">
        <f>IFERROR(IF(VLOOKUP($A141,'Annex 2 EHV charges'!$A:$O,11,FALSE)=0,"",VLOOKUP($A141,'Annex 2 EHV charges'!$A:$O,11,FALSE)),"")</f>
        <v>1.36</v>
      </c>
    </row>
    <row r="142" spans="1:8" x14ac:dyDescent="0.2">
      <c r="A142" s="172">
        <f t="array" ref="A142">IFERROR(INDEX('Annex 2 EHV charges'!$A$11:$A$260, MATCH(0, IF(ISBLANK('Annex 2 EHV charges'!$A$11:$A$260),1, COUNTIF(A$4:$A141, 'Annex 2 EHV charges'!$A$11:$A$260)), 0)),"")</f>
        <v>941</v>
      </c>
      <c r="B142" s="172">
        <f>IF($A142="","",VLOOKUP($A142,'Annex 2 EHV charges'!$A:$O,2,0))</f>
        <v>941</v>
      </c>
      <c r="C142" s="173">
        <f>IF($A142="","",VLOOKUP($A142,'Annex 2 EHV charges'!$A:$O,3,0))</f>
        <v>1170000313162</v>
      </c>
      <c r="D142" s="172" t="str">
        <f>IF($A142="","",VLOOKUP($A142,'Annex 2 EHV charges'!$A:$O,7,0))</f>
        <v>Ermine Farm PV</v>
      </c>
      <c r="E142" s="174" t="str">
        <f>IFERROR(IF(VLOOKUP($A142,'Annex 2 EHV charges'!$A:$O,8,FALSE)=0,"",VLOOKUP($A142,'Annex 2 EHV charges'!$A:$O,8,FALSE)),"")</f>
        <v/>
      </c>
      <c r="F142" s="175">
        <f>IFERROR(IF(VLOOKUP($A142,'Annex 2 EHV charges'!$A:$O,9,FALSE)=0,"",VLOOKUP($A142,'Annex 2 EHV charges'!$A:$O,9,FALSE)),"")</f>
        <v>49.43</v>
      </c>
      <c r="G142" s="176">
        <f>IFERROR(IF(VLOOKUP($A142,'Annex 2 EHV charges'!$A:$O,10,FALSE)=0,"",VLOOKUP($A142,'Annex 2 EHV charges'!$A:$O,10,FALSE)),"")</f>
        <v>1.88</v>
      </c>
      <c r="H142" s="176">
        <f>IFERROR(IF(VLOOKUP($A142,'Annex 2 EHV charges'!$A:$O,11,FALSE)=0,"",VLOOKUP($A142,'Annex 2 EHV charges'!$A:$O,11,FALSE)),"")</f>
        <v>1.88</v>
      </c>
    </row>
    <row r="143" spans="1:8" x14ac:dyDescent="0.2">
      <c r="A143" s="172">
        <f t="array" ref="A143">IFERROR(INDEX('Annex 2 EHV charges'!$A$11:$A$260, MATCH(0, IF(ISBLANK('Annex 2 EHV charges'!$A$11:$A$260),1, COUNTIF(A$4:$A142, 'Annex 2 EHV charges'!$A$11:$A$260)), 0)),"")</f>
        <v>942</v>
      </c>
      <c r="B143" s="172">
        <f>IF($A143="","",VLOOKUP($A143,'Annex 2 EHV charges'!$A:$O,2,0))</f>
        <v>942</v>
      </c>
      <c r="C143" s="173">
        <f>IF($A143="","",VLOOKUP($A143,'Annex 2 EHV charges'!$A:$O,3,0))</f>
        <v>1170000319234</v>
      </c>
      <c r="D143" s="172" t="str">
        <f>IF($A143="","",VLOOKUP($A143,'Annex 2 EHV charges'!$A:$O,7,0))</f>
        <v>Ridge Solar Park</v>
      </c>
      <c r="E143" s="174" t="str">
        <f>IFERROR(IF(VLOOKUP($A143,'Annex 2 EHV charges'!$A:$O,8,FALSE)=0,"",VLOOKUP($A143,'Annex 2 EHV charges'!$A:$O,8,FALSE)),"")</f>
        <v/>
      </c>
      <c r="F143" s="175">
        <f>IFERROR(IF(VLOOKUP($A143,'Annex 2 EHV charges'!$A:$O,9,FALSE)=0,"",VLOOKUP($A143,'Annex 2 EHV charges'!$A:$O,9,FALSE)),"")</f>
        <v>4.0599999999999996</v>
      </c>
      <c r="G143" s="176">
        <f>IFERROR(IF(VLOOKUP($A143,'Annex 2 EHV charges'!$A:$O,10,FALSE)=0,"",VLOOKUP($A143,'Annex 2 EHV charges'!$A:$O,10,FALSE)),"")</f>
        <v>1.0900000000000001</v>
      </c>
      <c r="H143" s="176">
        <f>IFERROR(IF(VLOOKUP($A143,'Annex 2 EHV charges'!$A:$O,11,FALSE)=0,"",VLOOKUP($A143,'Annex 2 EHV charges'!$A:$O,11,FALSE)),"")</f>
        <v>1.0900000000000001</v>
      </c>
    </row>
    <row r="144" spans="1:8" x14ac:dyDescent="0.2">
      <c r="A144" s="172">
        <f t="array" ref="A144">IFERROR(INDEX('Annex 2 EHV charges'!$A$11:$A$260, MATCH(0, IF(ISBLANK('Annex 2 EHV charges'!$A$11:$A$260),1, COUNTIF(A$4:$A143, 'Annex 2 EHV charges'!$A$11:$A$260)), 0)),"")</f>
        <v>943</v>
      </c>
      <c r="B144" s="172">
        <f>IF($A144="","",VLOOKUP($A144,'Annex 2 EHV charges'!$A:$O,2,0))</f>
        <v>943</v>
      </c>
      <c r="C144" s="173">
        <f>IF($A144="","",VLOOKUP($A144,'Annex 2 EHV charges'!$A:$O,3,0))</f>
        <v>1170000325283</v>
      </c>
      <c r="D144" s="172" t="str">
        <f>IF($A144="","",VLOOKUP($A144,'Annex 2 EHV charges'!$A:$O,7,0))</f>
        <v>Winwick Wind Farm</v>
      </c>
      <c r="E144" s="174" t="str">
        <f>IFERROR(IF(VLOOKUP($A144,'Annex 2 EHV charges'!$A:$O,8,FALSE)=0,"",VLOOKUP($A144,'Annex 2 EHV charges'!$A:$O,8,FALSE)),"")</f>
        <v/>
      </c>
      <c r="F144" s="175" t="str">
        <f>IFERROR(IF(VLOOKUP($A144,'Annex 2 EHV charges'!$A:$O,9,FALSE)=0,"",VLOOKUP($A144,'Annex 2 EHV charges'!$A:$O,9,FALSE)),"")</f>
        <v/>
      </c>
      <c r="G144" s="176">
        <f>IFERROR(IF(VLOOKUP($A144,'Annex 2 EHV charges'!$A:$O,10,FALSE)=0,"",VLOOKUP($A144,'Annex 2 EHV charges'!$A:$O,10,FALSE)),"")</f>
        <v>1.19</v>
      </c>
      <c r="H144" s="176">
        <f>IFERROR(IF(VLOOKUP($A144,'Annex 2 EHV charges'!$A:$O,11,FALSE)=0,"",VLOOKUP($A144,'Annex 2 EHV charges'!$A:$O,11,FALSE)),"")</f>
        <v>1.19</v>
      </c>
    </row>
    <row r="145" spans="1:8" x14ac:dyDescent="0.2">
      <c r="A145" s="172">
        <f t="array" ref="A145">IFERROR(INDEX('Annex 2 EHV charges'!$A$11:$A$260, MATCH(0, IF(ISBLANK('Annex 2 EHV charges'!$A$11:$A$260),1, COUNTIF(A$4:$A144, 'Annex 2 EHV charges'!$A$11:$A$260)), 0)),"")</f>
        <v>944</v>
      </c>
      <c r="B145" s="172">
        <f>IF($A145="","",VLOOKUP($A145,'Annex 2 EHV charges'!$A:$O,2,0))</f>
        <v>944</v>
      </c>
      <c r="C145" s="173">
        <f>IF($A145="","",VLOOKUP($A145,'Annex 2 EHV charges'!$A:$O,3,0))</f>
        <v>1170000325308</v>
      </c>
      <c r="D145" s="172" t="str">
        <f>IF($A145="","",VLOOKUP($A145,'Annex 2 EHV charges'!$A:$O,7,0))</f>
        <v>Watford Lodge Wind Farm</v>
      </c>
      <c r="E145" s="174" t="str">
        <f>IFERROR(IF(VLOOKUP($A145,'Annex 2 EHV charges'!$A:$O,8,FALSE)=0,"",VLOOKUP($A145,'Annex 2 EHV charges'!$A:$O,8,FALSE)),"")</f>
        <v/>
      </c>
      <c r="F145" s="175">
        <f>IFERROR(IF(VLOOKUP($A145,'Annex 2 EHV charges'!$A:$O,9,FALSE)=0,"",VLOOKUP($A145,'Annex 2 EHV charges'!$A:$O,9,FALSE)),"")</f>
        <v>61.32</v>
      </c>
      <c r="G145" s="176">
        <f>IFERROR(IF(VLOOKUP($A145,'Annex 2 EHV charges'!$A:$O,10,FALSE)=0,"",VLOOKUP($A145,'Annex 2 EHV charges'!$A:$O,10,FALSE)),"")</f>
        <v>1.71</v>
      </c>
      <c r="H145" s="176">
        <f>IFERROR(IF(VLOOKUP($A145,'Annex 2 EHV charges'!$A:$O,11,FALSE)=0,"",VLOOKUP($A145,'Annex 2 EHV charges'!$A:$O,11,FALSE)),"")</f>
        <v>1.71</v>
      </c>
    </row>
    <row r="146" spans="1:8" x14ac:dyDescent="0.2">
      <c r="A146" s="172">
        <f t="array" ref="A146">IFERROR(INDEX('Annex 2 EHV charges'!$A$11:$A$260, MATCH(0, IF(ISBLANK('Annex 2 EHV charges'!$A$11:$A$260),1, COUNTIF(A$4:$A145, 'Annex 2 EHV charges'!$A$11:$A$260)), 0)),"")</f>
        <v>945</v>
      </c>
      <c r="B146" s="172">
        <f>IF($A146="","",VLOOKUP($A146,'Annex 2 EHV charges'!$A:$O,2,0))</f>
        <v>945</v>
      </c>
      <c r="C146" s="173">
        <f>IF($A146="","",VLOOKUP($A146,'Annex 2 EHV charges'!$A:$O,3,0))</f>
        <v>1170000326454</v>
      </c>
      <c r="D146" s="172" t="str">
        <f>IF($A146="","",VLOOKUP($A146,'Annex 2 EHV charges'!$A:$O,7,0))</f>
        <v>Leverton Solar Park</v>
      </c>
      <c r="E146" s="174" t="str">
        <f>IFERROR(IF(VLOOKUP($A146,'Annex 2 EHV charges'!$A:$O,8,FALSE)=0,"",VLOOKUP($A146,'Annex 2 EHV charges'!$A:$O,8,FALSE)),"")</f>
        <v/>
      </c>
      <c r="F146" s="175">
        <f>IFERROR(IF(VLOOKUP($A146,'Annex 2 EHV charges'!$A:$O,9,FALSE)=0,"",VLOOKUP($A146,'Annex 2 EHV charges'!$A:$O,9,FALSE)),"")</f>
        <v>1.93</v>
      </c>
      <c r="G146" s="176">
        <f>IFERROR(IF(VLOOKUP($A146,'Annex 2 EHV charges'!$A:$O,10,FALSE)=0,"",VLOOKUP($A146,'Annex 2 EHV charges'!$A:$O,10,FALSE)),"")</f>
        <v>2.2000000000000002</v>
      </c>
      <c r="H146" s="176">
        <f>IFERROR(IF(VLOOKUP($A146,'Annex 2 EHV charges'!$A:$O,11,FALSE)=0,"",VLOOKUP($A146,'Annex 2 EHV charges'!$A:$O,11,FALSE)),"")</f>
        <v>2.2000000000000002</v>
      </c>
    </row>
    <row r="147" spans="1:8" x14ac:dyDescent="0.2">
      <c r="A147" s="172">
        <f t="array" ref="A147">IFERROR(INDEX('Annex 2 EHV charges'!$A$11:$A$260, MATCH(0, IF(ISBLANK('Annex 2 EHV charges'!$A$11:$A$260),1, COUNTIF(A$4:$A146, 'Annex 2 EHV charges'!$A$11:$A$260)), 0)),"")</f>
        <v>946</v>
      </c>
      <c r="B147" s="172">
        <f>IF($A147="","",VLOOKUP($A147,'Annex 2 EHV charges'!$A:$O,2,0))</f>
        <v>946</v>
      </c>
      <c r="C147" s="173">
        <f>IF($A147="","",VLOOKUP($A147,'Annex 2 EHV charges'!$A:$O,3,0))</f>
        <v>1170000337508</v>
      </c>
      <c r="D147" s="172" t="str">
        <f>IF($A147="","",VLOOKUP($A147,'Annex 2 EHV charges'!$A:$O,7,0))</f>
        <v>Burton Pedwardine Phase 2</v>
      </c>
      <c r="E147" s="174" t="str">
        <f>IFERROR(IF(VLOOKUP($A147,'Annex 2 EHV charges'!$A:$O,8,FALSE)=0,"",VLOOKUP($A147,'Annex 2 EHV charges'!$A:$O,8,FALSE)),"")</f>
        <v/>
      </c>
      <c r="F147" s="175">
        <f>IFERROR(IF(VLOOKUP($A147,'Annex 2 EHV charges'!$A:$O,9,FALSE)=0,"",VLOOKUP($A147,'Annex 2 EHV charges'!$A:$O,9,FALSE)),"")</f>
        <v>21.52</v>
      </c>
      <c r="G147" s="176">
        <f>IFERROR(IF(VLOOKUP($A147,'Annex 2 EHV charges'!$A:$O,10,FALSE)=0,"",VLOOKUP($A147,'Annex 2 EHV charges'!$A:$O,10,FALSE)),"")</f>
        <v>1.65</v>
      </c>
      <c r="H147" s="176">
        <f>IFERROR(IF(VLOOKUP($A147,'Annex 2 EHV charges'!$A:$O,11,FALSE)=0,"",VLOOKUP($A147,'Annex 2 EHV charges'!$A:$O,11,FALSE)),"")</f>
        <v>1.65</v>
      </c>
    </row>
    <row r="148" spans="1:8" x14ac:dyDescent="0.2">
      <c r="A148" s="172">
        <f t="array" ref="A148">IFERROR(INDEX('Annex 2 EHV charges'!$A$11:$A$260, MATCH(0, IF(ISBLANK('Annex 2 EHV charges'!$A$11:$A$260),1, COUNTIF(A$4:$A147, 'Annex 2 EHV charges'!$A$11:$A$260)), 0)),"")</f>
        <v>947</v>
      </c>
      <c r="B148" s="172">
        <f>IF($A148="","",VLOOKUP($A148,'Annex 2 EHV charges'!$A:$O,2,0))</f>
        <v>947</v>
      </c>
      <c r="C148" s="173">
        <f>IF($A148="","",VLOOKUP($A148,'Annex 2 EHV charges'!$A:$O,3,0))</f>
        <v>1170000369068</v>
      </c>
      <c r="D148" s="172" t="str">
        <f>IF($A148="","",VLOOKUP($A148,'Annex 2 EHV charges'!$A:$O,7,0))</f>
        <v>Hartwell Solar Farm</v>
      </c>
      <c r="E148" s="174" t="str">
        <f>IFERROR(IF(VLOOKUP($A148,'Annex 2 EHV charges'!$A:$O,8,FALSE)=0,"",VLOOKUP($A148,'Annex 2 EHV charges'!$A:$O,8,FALSE)),"")</f>
        <v/>
      </c>
      <c r="F148" s="175">
        <f>IFERROR(IF(VLOOKUP($A148,'Annex 2 EHV charges'!$A:$O,9,FALSE)=0,"",VLOOKUP($A148,'Annex 2 EHV charges'!$A:$O,9,FALSE)),"")</f>
        <v>18.829999999999998</v>
      </c>
      <c r="G148" s="176">
        <f>IFERROR(IF(VLOOKUP($A148,'Annex 2 EHV charges'!$A:$O,10,FALSE)=0,"",VLOOKUP($A148,'Annex 2 EHV charges'!$A:$O,10,FALSE)),"")</f>
        <v>1.07</v>
      </c>
      <c r="H148" s="176">
        <f>IFERROR(IF(VLOOKUP($A148,'Annex 2 EHV charges'!$A:$O,11,FALSE)=0,"",VLOOKUP($A148,'Annex 2 EHV charges'!$A:$O,11,FALSE)),"")</f>
        <v>1.07</v>
      </c>
    </row>
    <row r="149" spans="1:8" x14ac:dyDescent="0.2">
      <c r="A149" s="172">
        <f t="array" ref="A149">IFERROR(INDEX('Annex 2 EHV charges'!$A$11:$A$260, MATCH(0, IF(ISBLANK('Annex 2 EHV charges'!$A$11:$A$260),1, COUNTIF(A$4:$A148, 'Annex 2 EHV charges'!$A$11:$A$260)), 0)),"")</f>
        <v>948</v>
      </c>
      <c r="B149" s="172">
        <f>IF($A149="","",VLOOKUP($A149,'Annex 2 EHV charges'!$A:$O,2,0))</f>
        <v>948</v>
      </c>
      <c r="C149" s="173">
        <f>IF($A149="","",VLOOKUP($A149,'Annex 2 EHV charges'!$A:$O,3,0))</f>
        <v>1170000369100</v>
      </c>
      <c r="D149" s="172" t="str">
        <f>IF($A149="","",VLOOKUP($A149,'Annex 2 EHV charges'!$A:$O,7,0))</f>
        <v>Eakley Lanes Solar North</v>
      </c>
      <c r="E149" s="174" t="str">
        <f>IFERROR(IF(VLOOKUP($A149,'Annex 2 EHV charges'!$A:$O,8,FALSE)=0,"",VLOOKUP($A149,'Annex 2 EHV charges'!$A:$O,8,FALSE)),"")</f>
        <v/>
      </c>
      <c r="F149" s="175">
        <f>IFERROR(IF(VLOOKUP($A149,'Annex 2 EHV charges'!$A:$O,9,FALSE)=0,"",VLOOKUP($A149,'Annex 2 EHV charges'!$A:$O,9,FALSE)),"")</f>
        <v>25.8</v>
      </c>
      <c r="G149" s="176">
        <f>IFERROR(IF(VLOOKUP($A149,'Annex 2 EHV charges'!$A:$O,10,FALSE)=0,"",VLOOKUP($A149,'Annex 2 EHV charges'!$A:$O,10,FALSE)),"")</f>
        <v>1.36</v>
      </c>
      <c r="H149" s="176">
        <f>IFERROR(IF(VLOOKUP($A149,'Annex 2 EHV charges'!$A:$O,11,FALSE)=0,"",VLOOKUP($A149,'Annex 2 EHV charges'!$A:$O,11,FALSE)),"")</f>
        <v>1.36</v>
      </c>
    </row>
    <row r="150" spans="1:8" x14ac:dyDescent="0.2">
      <c r="A150" s="172">
        <f t="array" ref="A150">IFERROR(INDEX('Annex 2 EHV charges'!$A$11:$A$260, MATCH(0, IF(ISBLANK('Annex 2 EHV charges'!$A$11:$A$260),1, COUNTIF(A$4:$A149, 'Annex 2 EHV charges'!$A$11:$A$260)), 0)),"")</f>
        <v>949</v>
      </c>
      <c r="B150" s="172">
        <f>IF($A150="","",VLOOKUP($A150,'Annex 2 EHV charges'!$A:$O,2,0))</f>
        <v>949</v>
      </c>
      <c r="C150" s="173">
        <f>IF($A150="","",VLOOKUP($A150,'Annex 2 EHV charges'!$A:$O,3,0))</f>
        <v>1170000369129</v>
      </c>
      <c r="D150" s="172" t="str">
        <f>IF($A150="","",VLOOKUP($A150,'Annex 2 EHV charges'!$A:$O,7,0))</f>
        <v>Eakley Lanes Solar South</v>
      </c>
      <c r="E150" s="174" t="str">
        <f>IFERROR(IF(VLOOKUP($A150,'Annex 2 EHV charges'!$A:$O,8,FALSE)=0,"",VLOOKUP($A150,'Annex 2 EHV charges'!$A:$O,8,FALSE)),"")</f>
        <v/>
      </c>
      <c r="F150" s="175">
        <f>IFERROR(IF(VLOOKUP($A150,'Annex 2 EHV charges'!$A:$O,9,FALSE)=0,"",VLOOKUP($A150,'Annex 2 EHV charges'!$A:$O,9,FALSE)),"")</f>
        <v>5.83</v>
      </c>
      <c r="G150" s="176">
        <f>IFERROR(IF(VLOOKUP($A150,'Annex 2 EHV charges'!$A:$O,10,FALSE)=0,"",VLOOKUP($A150,'Annex 2 EHV charges'!$A:$O,10,FALSE)),"")</f>
        <v>1.38</v>
      </c>
      <c r="H150" s="176">
        <f>IFERROR(IF(VLOOKUP($A150,'Annex 2 EHV charges'!$A:$O,11,FALSE)=0,"",VLOOKUP($A150,'Annex 2 EHV charges'!$A:$O,11,FALSE)),"")</f>
        <v>1.38</v>
      </c>
    </row>
    <row r="151" spans="1:8" x14ac:dyDescent="0.2">
      <c r="A151" s="172">
        <f t="array" ref="A151">IFERROR(INDEX('Annex 2 EHV charges'!$A$11:$A$260, MATCH(0, IF(ISBLANK('Annex 2 EHV charges'!$A$11:$A$260),1, COUNTIF(A$4:$A150, 'Annex 2 EHV charges'!$A$11:$A$260)), 0)),"")</f>
        <v>950</v>
      </c>
      <c r="B151" s="172">
        <f>IF($A151="","",VLOOKUP($A151,'Annex 2 EHV charges'!$A:$O,2,0))</f>
        <v>950</v>
      </c>
      <c r="C151" s="173">
        <f>IF($A151="","",VLOOKUP($A151,'Annex 2 EHV charges'!$A:$O,3,0))</f>
        <v>1170000388743</v>
      </c>
      <c r="D151" s="172" t="str">
        <f>IF($A151="","",VLOOKUP($A151,'Annex 2 EHV charges'!$A:$O,7,0))</f>
        <v>Welbeck Colliery PV</v>
      </c>
      <c r="E151" s="174" t="str">
        <f>IFERROR(IF(VLOOKUP($A151,'Annex 2 EHV charges'!$A:$O,8,FALSE)=0,"",VLOOKUP($A151,'Annex 2 EHV charges'!$A:$O,8,FALSE)),"")</f>
        <v/>
      </c>
      <c r="F151" s="175">
        <f>IFERROR(IF(VLOOKUP($A151,'Annex 2 EHV charges'!$A:$O,9,FALSE)=0,"",VLOOKUP($A151,'Annex 2 EHV charges'!$A:$O,9,FALSE)),"")</f>
        <v>6.02</v>
      </c>
      <c r="G151" s="176">
        <f>IFERROR(IF(VLOOKUP($A151,'Annex 2 EHV charges'!$A:$O,10,FALSE)=0,"",VLOOKUP($A151,'Annex 2 EHV charges'!$A:$O,10,FALSE)),"")</f>
        <v>1.58</v>
      </c>
      <c r="H151" s="176">
        <f>IFERROR(IF(VLOOKUP($A151,'Annex 2 EHV charges'!$A:$O,11,FALSE)=0,"",VLOOKUP($A151,'Annex 2 EHV charges'!$A:$O,11,FALSE)),"")</f>
        <v>1.58</v>
      </c>
    </row>
    <row r="152" spans="1:8" x14ac:dyDescent="0.2">
      <c r="A152" s="172">
        <f t="array" ref="A152">IFERROR(INDEX('Annex 2 EHV charges'!$A$11:$A$260, MATCH(0, IF(ISBLANK('Annex 2 EHV charges'!$A$11:$A$260),1, COUNTIF(A$4:$A151, 'Annex 2 EHV charges'!$A$11:$A$260)), 0)),"")</f>
        <v>951</v>
      </c>
      <c r="B152" s="172">
        <f>IF($A152="","",VLOOKUP($A152,'Annex 2 EHV charges'!$A:$O,2,0))</f>
        <v>951</v>
      </c>
      <c r="C152" s="173">
        <f>IF($A152="","",VLOOKUP($A152,'Annex 2 EHV charges'!$A:$O,3,0))</f>
        <v>1170000394960</v>
      </c>
      <c r="D152" s="172" t="str">
        <f>IF($A152="","",VLOOKUP($A152,'Annex 2 EHV charges'!$A:$O,7,0))</f>
        <v>Newton Road PV</v>
      </c>
      <c r="E152" s="174" t="str">
        <f>IFERROR(IF(VLOOKUP($A152,'Annex 2 EHV charges'!$A:$O,8,FALSE)=0,"",VLOOKUP($A152,'Annex 2 EHV charges'!$A:$O,8,FALSE)),"")</f>
        <v/>
      </c>
      <c r="F152" s="175">
        <f>IFERROR(IF(VLOOKUP($A152,'Annex 2 EHV charges'!$A:$O,9,FALSE)=0,"",VLOOKUP($A152,'Annex 2 EHV charges'!$A:$O,9,FALSE)),"")</f>
        <v>2.65</v>
      </c>
      <c r="G152" s="176">
        <f>IFERROR(IF(VLOOKUP($A152,'Annex 2 EHV charges'!$A:$O,10,FALSE)=0,"",VLOOKUP($A152,'Annex 2 EHV charges'!$A:$O,10,FALSE)),"")</f>
        <v>1.71</v>
      </c>
      <c r="H152" s="176">
        <f>IFERROR(IF(VLOOKUP($A152,'Annex 2 EHV charges'!$A:$O,11,FALSE)=0,"",VLOOKUP($A152,'Annex 2 EHV charges'!$A:$O,11,FALSE)),"")</f>
        <v>1.71</v>
      </c>
    </row>
    <row r="153" spans="1:8" x14ac:dyDescent="0.2">
      <c r="A153" s="172">
        <f t="array" ref="A153">IFERROR(INDEX('Annex 2 EHV charges'!$A$11:$A$260, MATCH(0, IF(ISBLANK('Annex 2 EHV charges'!$A$11:$A$260),1, COUNTIF(A$4:$A152, 'Annex 2 EHV charges'!$A$11:$A$260)), 0)),"")</f>
        <v>952</v>
      </c>
      <c r="B153" s="172">
        <f>IF($A153="","",VLOOKUP($A153,'Annex 2 EHV charges'!$A:$O,2,0))</f>
        <v>952</v>
      </c>
      <c r="C153" s="173">
        <f>IF($A153="","",VLOOKUP($A153,'Annex 2 EHV charges'!$A:$O,3,0))</f>
        <v>1170000395954</v>
      </c>
      <c r="D153" s="172" t="str">
        <f>IF($A153="","",VLOOKUP($A153,'Annex 2 EHV charges'!$A:$O,7,0))</f>
        <v>New Albion Wind Farm</v>
      </c>
      <c r="E153" s="174" t="str">
        <f>IFERROR(IF(VLOOKUP($A153,'Annex 2 EHV charges'!$A:$O,8,FALSE)=0,"",VLOOKUP($A153,'Annex 2 EHV charges'!$A:$O,8,FALSE)),"")</f>
        <v/>
      </c>
      <c r="F153" s="175">
        <f>IFERROR(IF(VLOOKUP($A153,'Annex 2 EHV charges'!$A:$O,9,FALSE)=0,"",VLOOKUP($A153,'Annex 2 EHV charges'!$A:$O,9,FALSE)),"")</f>
        <v>33.56</v>
      </c>
      <c r="G153" s="176">
        <f>IFERROR(IF(VLOOKUP($A153,'Annex 2 EHV charges'!$A:$O,10,FALSE)=0,"",VLOOKUP($A153,'Annex 2 EHV charges'!$A:$O,10,FALSE)),"")</f>
        <v>1.19</v>
      </c>
      <c r="H153" s="176">
        <f>IFERROR(IF(VLOOKUP($A153,'Annex 2 EHV charges'!$A:$O,11,FALSE)=0,"",VLOOKUP($A153,'Annex 2 EHV charges'!$A:$O,11,FALSE)),"")</f>
        <v>1.19</v>
      </c>
    </row>
    <row r="154" spans="1:8" x14ac:dyDescent="0.2">
      <c r="A154" s="172">
        <f t="array" ref="A154">IFERROR(INDEX('Annex 2 EHV charges'!$A$11:$A$260, MATCH(0, IF(ISBLANK('Annex 2 EHV charges'!$A$11:$A$260),1, COUNTIF(A$4:$A153, 'Annex 2 EHV charges'!$A$11:$A$260)), 0)),"")</f>
        <v>953</v>
      </c>
      <c r="B154" s="172">
        <f>IF($A154="","",VLOOKUP($A154,'Annex 2 EHV charges'!$A:$O,2,0))</f>
        <v>953</v>
      </c>
      <c r="C154" s="173">
        <f>IF($A154="","",VLOOKUP($A154,'Annex 2 EHV charges'!$A:$O,3,0))</f>
        <v>1170000400772</v>
      </c>
      <c r="D154" s="172" t="str">
        <f>IF($A154="","",VLOOKUP($A154,'Annex 2 EHV charges'!$A:$O,7,0))</f>
        <v>Moat Farm PV</v>
      </c>
      <c r="E154" s="174" t="str">
        <f>IFERROR(IF(VLOOKUP($A154,'Annex 2 EHV charges'!$A:$O,8,FALSE)=0,"",VLOOKUP($A154,'Annex 2 EHV charges'!$A:$O,8,FALSE)),"")</f>
        <v/>
      </c>
      <c r="F154" s="175">
        <f>IFERROR(IF(VLOOKUP($A154,'Annex 2 EHV charges'!$A:$O,9,FALSE)=0,"",VLOOKUP($A154,'Annex 2 EHV charges'!$A:$O,9,FALSE)),"")</f>
        <v>20.64</v>
      </c>
      <c r="G154" s="176">
        <f>IFERROR(IF(VLOOKUP($A154,'Annex 2 EHV charges'!$A:$O,10,FALSE)=0,"",VLOOKUP($A154,'Annex 2 EHV charges'!$A:$O,10,FALSE)),"")</f>
        <v>1.71</v>
      </c>
      <c r="H154" s="176">
        <f>IFERROR(IF(VLOOKUP($A154,'Annex 2 EHV charges'!$A:$O,11,FALSE)=0,"",VLOOKUP($A154,'Annex 2 EHV charges'!$A:$O,11,FALSE)),"")</f>
        <v>1.71</v>
      </c>
    </row>
    <row r="155" spans="1:8" x14ac:dyDescent="0.2">
      <c r="A155" s="172">
        <f t="array" ref="A155">IFERROR(INDEX('Annex 2 EHV charges'!$A$11:$A$260, MATCH(0, IF(ISBLANK('Annex 2 EHV charges'!$A$11:$A$260),1, COUNTIF(A$4:$A154, 'Annex 2 EHV charges'!$A$11:$A$260)), 0)),"")</f>
        <v>954</v>
      </c>
      <c r="B155" s="172">
        <f>IF($A155="","",VLOOKUP($A155,'Annex 2 EHV charges'!$A:$O,2,0))</f>
        <v>954</v>
      </c>
      <c r="C155" s="173">
        <f>IF($A155="","",VLOOKUP($A155,'Annex 2 EHV charges'!$A:$O,3,0))</f>
        <v>1170000407875</v>
      </c>
      <c r="D155" s="172" t="str">
        <f>IF($A155="","",VLOOKUP($A155,'Annex 2 EHV charges'!$A:$O,7,0))</f>
        <v>Bilsthorpe Solar</v>
      </c>
      <c r="E155" s="174" t="str">
        <f>IFERROR(IF(VLOOKUP($A155,'Annex 2 EHV charges'!$A:$O,8,FALSE)=0,"",VLOOKUP($A155,'Annex 2 EHV charges'!$A:$O,8,FALSE)),"")</f>
        <v/>
      </c>
      <c r="F155" s="175">
        <f>IFERROR(IF(VLOOKUP($A155,'Annex 2 EHV charges'!$A:$O,9,FALSE)=0,"",VLOOKUP($A155,'Annex 2 EHV charges'!$A:$O,9,FALSE)),"")</f>
        <v>8.35</v>
      </c>
      <c r="G155" s="176">
        <f>IFERROR(IF(VLOOKUP($A155,'Annex 2 EHV charges'!$A:$O,10,FALSE)=0,"",VLOOKUP($A155,'Annex 2 EHV charges'!$A:$O,10,FALSE)),"")</f>
        <v>1.96</v>
      </c>
      <c r="H155" s="176">
        <f>IFERROR(IF(VLOOKUP($A155,'Annex 2 EHV charges'!$A:$O,11,FALSE)=0,"",VLOOKUP($A155,'Annex 2 EHV charges'!$A:$O,11,FALSE)),"")</f>
        <v>1.96</v>
      </c>
    </row>
    <row r="156" spans="1:8" x14ac:dyDescent="0.2">
      <c r="A156" s="172">
        <f t="array" ref="A156">IFERROR(INDEX('Annex 2 EHV charges'!$A$11:$A$260, MATCH(0, IF(ISBLANK('Annex 2 EHV charges'!$A$11:$A$260),1, COUNTIF(A$4:$A155, 'Annex 2 EHV charges'!$A$11:$A$260)), 0)),"")</f>
        <v>955</v>
      </c>
      <c r="B156" s="172">
        <f>IF($A156="","",VLOOKUP($A156,'Annex 2 EHV charges'!$A:$O,2,0))</f>
        <v>955</v>
      </c>
      <c r="C156" s="173">
        <f>IF($A156="","",VLOOKUP($A156,'Annex 2 EHV charges'!$A:$O,3,0))</f>
        <v>1170000409696</v>
      </c>
      <c r="D156" s="172" t="str">
        <f>IF($A156="","",VLOOKUP($A156,'Annex 2 EHV charges'!$A:$O,7,0))</f>
        <v>Hall Farm PV</v>
      </c>
      <c r="E156" s="174">
        <f>IFERROR(IF(VLOOKUP($A156,'Annex 2 EHV charges'!$A:$O,8,FALSE)=0,"",VLOOKUP($A156,'Annex 2 EHV charges'!$A:$O,8,FALSE)),"")</f>
        <v>0.46200000000000002</v>
      </c>
      <c r="F156" s="175">
        <f>IFERROR(IF(VLOOKUP($A156,'Annex 2 EHV charges'!$A:$O,9,FALSE)=0,"",VLOOKUP($A156,'Annex 2 EHV charges'!$A:$O,9,FALSE)),"")</f>
        <v>31.78</v>
      </c>
      <c r="G156" s="176">
        <f>IFERROR(IF(VLOOKUP($A156,'Annex 2 EHV charges'!$A:$O,10,FALSE)=0,"",VLOOKUP($A156,'Annex 2 EHV charges'!$A:$O,10,FALSE)),"")</f>
        <v>2.13</v>
      </c>
      <c r="H156" s="176">
        <f>IFERROR(IF(VLOOKUP($A156,'Annex 2 EHV charges'!$A:$O,11,FALSE)=0,"",VLOOKUP($A156,'Annex 2 EHV charges'!$A:$O,11,FALSE)),"")</f>
        <v>2.13</v>
      </c>
    </row>
    <row r="157" spans="1:8" x14ac:dyDescent="0.2">
      <c r="A157" s="172">
        <f t="array" ref="A157">IFERROR(INDEX('Annex 2 EHV charges'!$A$11:$A$260, MATCH(0, IF(ISBLANK('Annex 2 EHV charges'!$A$11:$A$260),1, COUNTIF(A$4:$A156, 'Annex 2 EHV charges'!$A$11:$A$260)), 0)),"")</f>
        <v>956</v>
      </c>
      <c r="B157" s="172">
        <f>IF($A157="","",VLOOKUP($A157,'Annex 2 EHV charges'!$A:$O,2,0))</f>
        <v>956</v>
      </c>
      <c r="C157" s="173">
        <f>IF($A157="","",VLOOKUP($A157,'Annex 2 EHV charges'!$A:$O,3,0))</f>
        <v>1170000415946</v>
      </c>
      <c r="D157" s="172" t="str">
        <f>IF($A157="","",VLOOKUP($A157,'Annex 2 EHV charges'!$A:$O,7,0))</f>
        <v>Gaultney Solar Park</v>
      </c>
      <c r="E157" s="174" t="str">
        <f>IFERROR(IF(VLOOKUP($A157,'Annex 2 EHV charges'!$A:$O,8,FALSE)=0,"",VLOOKUP($A157,'Annex 2 EHV charges'!$A:$O,8,FALSE)),"")</f>
        <v/>
      </c>
      <c r="F157" s="175">
        <f>IFERROR(IF(VLOOKUP($A157,'Annex 2 EHV charges'!$A:$O,9,FALSE)=0,"",VLOOKUP($A157,'Annex 2 EHV charges'!$A:$O,9,FALSE)),"")</f>
        <v>0.88</v>
      </c>
      <c r="G157" s="176">
        <f>IFERROR(IF(VLOOKUP($A157,'Annex 2 EHV charges'!$A:$O,10,FALSE)=0,"",VLOOKUP($A157,'Annex 2 EHV charges'!$A:$O,10,FALSE)),"")</f>
        <v>1.71</v>
      </c>
      <c r="H157" s="176">
        <f>IFERROR(IF(VLOOKUP($A157,'Annex 2 EHV charges'!$A:$O,11,FALSE)=0,"",VLOOKUP($A157,'Annex 2 EHV charges'!$A:$O,11,FALSE)),"")</f>
        <v>1.71</v>
      </c>
    </row>
    <row r="158" spans="1:8" x14ac:dyDescent="0.2">
      <c r="A158" s="172">
        <f t="array" ref="A158">IFERROR(INDEX('Annex 2 EHV charges'!$A$11:$A$260, MATCH(0, IF(ISBLANK('Annex 2 EHV charges'!$A$11:$A$260),1, COUNTIF(A$4:$A157, 'Annex 2 EHV charges'!$A$11:$A$260)), 0)),"")</f>
        <v>957</v>
      </c>
      <c r="B158" s="172">
        <f>IF($A158="","",VLOOKUP($A158,'Annex 2 EHV charges'!$A:$O,2,0))</f>
        <v>957</v>
      </c>
      <c r="C158" s="173">
        <f>IF($A158="","",VLOOKUP($A158,'Annex 2 EHV charges'!$A:$O,3,0))</f>
        <v>1170000413692</v>
      </c>
      <c r="D158" s="172" t="str">
        <f>IF($A158="","",VLOOKUP($A158,'Annex 2 EHV charges'!$A:$O,7,0))</f>
        <v>Fiskerton Solar Farm</v>
      </c>
      <c r="E158" s="174" t="str">
        <f>IFERROR(IF(VLOOKUP($A158,'Annex 2 EHV charges'!$A:$O,8,FALSE)=0,"",VLOOKUP($A158,'Annex 2 EHV charges'!$A:$O,8,FALSE)),"")</f>
        <v/>
      </c>
      <c r="F158" s="175">
        <f>IFERROR(IF(VLOOKUP($A158,'Annex 2 EHV charges'!$A:$O,9,FALSE)=0,"",VLOOKUP($A158,'Annex 2 EHV charges'!$A:$O,9,FALSE)),"")</f>
        <v>7.57</v>
      </c>
      <c r="G158" s="176">
        <f>IFERROR(IF(VLOOKUP($A158,'Annex 2 EHV charges'!$A:$O,10,FALSE)=0,"",VLOOKUP($A158,'Annex 2 EHV charges'!$A:$O,10,FALSE)),"")</f>
        <v>1.96</v>
      </c>
      <c r="H158" s="176">
        <f>IFERROR(IF(VLOOKUP($A158,'Annex 2 EHV charges'!$A:$O,11,FALSE)=0,"",VLOOKUP($A158,'Annex 2 EHV charges'!$A:$O,11,FALSE)),"")</f>
        <v>1.96</v>
      </c>
    </row>
    <row r="159" spans="1:8" x14ac:dyDescent="0.2">
      <c r="A159" s="172">
        <f t="array" ref="A159">IFERROR(INDEX('Annex 2 EHV charges'!$A$11:$A$260, MATCH(0, IF(ISBLANK('Annex 2 EHV charges'!$A$11:$A$260),1, COUNTIF(A$4:$A158, 'Annex 2 EHV charges'!$A$11:$A$260)), 0)),"")</f>
        <v>958</v>
      </c>
      <c r="B159" s="172">
        <f>IF($A159="","",VLOOKUP($A159,'Annex 2 EHV charges'!$A:$O,2,0))</f>
        <v>958</v>
      </c>
      <c r="C159" s="173">
        <f>IF($A159="","",VLOOKUP($A159,'Annex 2 EHV charges'!$A:$O,3,0))</f>
        <v>1170000424904</v>
      </c>
      <c r="D159" s="172" t="str">
        <f>IF($A159="","",VLOOKUP($A159,'Annex 2 EHV charges'!$A:$O,7,0))</f>
        <v>Mount Mill Solar Park</v>
      </c>
      <c r="E159" s="174" t="str">
        <f>IFERROR(IF(VLOOKUP($A159,'Annex 2 EHV charges'!$A:$O,8,FALSE)=0,"",VLOOKUP($A159,'Annex 2 EHV charges'!$A:$O,8,FALSE)),"")</f>
        <v/>
      </c>
      <c r="F159" s="175">
        <f>IFERROR(IF(VLOOKUP($A159,'Annex 2 EHV charges'!$A:$O,9,FALSE)=0,"",VLOOKUP($A159,'Annex 2 EHV charges'!$A:$O,9,FALSE)),"")</f>
        <v>6.93</v>
      </c>
      <c r="G159" s="176">
        <f>IFERROR(IF(VLOOKUP($A159,'Annex 2 EHV charges'!$A:$O,10,FALSE)=0,"",VLOOKUP($A159,'Annex 2 EHV charges'!$A:$O,10,FALSE)),"")</f>
        <v>2.11</v>
      </c>
      <c r="H159" s="176">
        <f>IFERROR(IF(VLOOKUP($A159,'Annex 2 EHV charges'!$A:$O,11,FALSE)=0,"",VLOOKUP($A159,'Annex 2 EHV charges'!$A:$O,11,FALSE)),"")</f>
        <v>2.11</v>
      </c>
    </row>
    <row r="160" spans="1:8" x14ac:dyDescent="0.2">
      <c r="A160" s="172">
        <f t="array" ref="A160">IFERROR(INDEX('Annex 2 EHV charges'!$A$11:$A$260, MATCH(0, IF(ISBLANK('Annex 2 EHV charges'!$A$11:$A$260),1, COUNTIF(A$4:$A159, 'Annex 2 EHV charges'!$A$11:$A$260)), 0)),"")</f>
        <v>959</v>
      </c>
      <c r="B160" s="172">
        <f>IF($A160="","",VLOOKUP($A160,'Annex 2 EHV charges'!$A:$O,2,0))</f>
        <v>959</v>
      </c>
      <c r="C160" s="173">
        <f>IF($A160="","",VLOOKUP($A160,'Annex 2 EHV charges'!$A:$O,3,0))</f>
        <v>1170000427170</v>
      </c>
      <c r="D160" s="172" t="str">
        <f>IF($A160="","",VLOOKUP($A160,'Annex 2 EHV charges'!$A:$O,7,0))</f>
        <v>Podington Airfield WF</v>
      </c>
      <c r="E160" s="174" t="str">
        <f>IFERROR(IF(VLOOKUP($A160,'Annex 2 EHV charges'!$A:$O,8,FALSE)=0,"",VLOOKUP($A160,'Annex 2 EHV charges'!$A:$O,8,FALSE)),"")</f>
        <v/>
      </c>
      <c r="F160" s="175">
        <f>IFERROR(IF(VLOOKUP($A160,'Annex 2 EHV charges'!$A:$O,9,FALSE)=0,"",VLOOKUP($A160,'Annex 2 EHV charges'!$A:$O,9,FALSE)),"")</f>
        <v>4.6399999999999997</v>
      </c>
      <c r="G160" s="176">
        <f>IFERROR(IF(VLOOKUP($A160,'Annex 2 EHV charges'!$A:$O,10,FALSE)=0,"",VLOOKUP($A160,'Annex 2 EHV charges'!$A:$O,10,FALSE)),"")</f>
        <v>1.19</v>
      </c>
      <c r="H160" s="176">
        <f>IFERROR(IF(VLOOKUP($A160,'Annex 2 EHV charges'!$A:$O,11,FALSE)=0,"",VLOOKUP($A160,'Annex 2 EHV charges'!$A:$O,11,FALSE)),"")</f>
        <v>1.19</v>
      </c>
    </row>
    <row r="161" spans="1:8" x14ac:dyDescent="0.2">
      <c r="A161" s="172">
        <f t="array" ref="A161">IFERROR(INDEX('Annex 2 EHV charges'!$A$11:$A$260, MATCH(0, IF(ISBLANK('Annex 2 EHV charges'!$A$11:$A$260),1, COUNTIF(A$4:$A160, 'Annex 2 EHV charges'!$A$11:$A$260)), 0)),"")</f>
        <v>960</v>
      </c>
      <c r="B161" s="172">
        <f>IF($A161="","",VLOOKUP($A161,'Annex 2 EHV charges'!$A:$O,2,0))</f>
        <v>960</v>
      </c>
      <c r="C161" s="173">
        <f>IF($A161="","",VLOOKUP($A161,'Annex 2 EHV charges'!$A:$O,3,0))</f>
        <v>1170000428528</v>
      </c>
      <c r="D161" s="172" t="str">
        <f>IF($A161="","",VLOOKUP($A161,'Annex 2 EHV charges'!$A:$O,7,0))</f>
        <v>Branston South PV Farm</v>
      </c>
      <c r="E161" s="174" t="str">
        <f>IFERROR(IF(VLOOKUP($A161,'Annex 2 EHV charges'!$A:$O,8,FALSE)=0,"",VLOOKUP($A161,'Annex 2 EHV charges'!$A:$O,8,FALSE)),"")</f>
        <v/>
      </c>
      <c r="F161" s="175">
        <f>IFERROR(IF(VLOOKUP($A161,'Annex 2 EHV charges'!$A:$O,9,FALSE)=0,"",VLOOKUP($A161,'Annex 2 EHV charges'!$A:$O,9,FALSE)),"")</f>
        <v>3.42</v>
      </c>
      <c r="G161" s="176">
        <f>IFERROR(IF(VLOOKUP($A161,'Annex 2 EHV charges'!$A:$O,10,FALSE)=0,"",VLOOKUP($A161,'Annex 2 EHV charges'!$A:$O,10,FALSE)),"")</f>
        <v>1.96</v>
      </c>
      <c r="H161" s="176">
        <f>IFERROR(IF(VLOOKUP($A161,'Annex 2 EHV charges'!$A:$O,11,FALSE)=0,"",VLOOKUP($A161,'Annex 2 EHV charges'!$A:$O,11,FALSE)),"")</f>
        <v>1.96</v>
      </c>
    </row>
    <row r="162" spans="1:8" x14ac:dyDescent="0.2">
      <c r="A162" s="172">
        <f t="array" ref="A162">IFERROR(INDEX('Annex 2 EHV charges'!$A$11:$A$260, MATCH(0, IF(ISBLANK('Annex 2 EHV charges'!$A$11:$A$260),1, COUNTIF(A$4:$A161, 'Annex 2 EHV charges'!$A$11:$A$260)), 0)),"")</f>
        <v>961</v>
      </c>
      <c r="B162" s="172">
        <f>IF($A162="","",VLOOKUP($A162,'Annex 2 EHV charges'!$A:$O,2,0))</f>
        <v>961</v>
      </c>
      <c r="C162" s="173">
        <f>IF($A162="","",VLOOKUP($A162,'Annex 2 EHV charges'!$A:$O,3,0))</f>
        <v>1170000430182</v>
      </c>
      <c r="D162" s="172" t="str">
        <f>IF($A162="","",VLOOKUP($A162,'Annex 2 EHV charges'!$A:$O,7,0))</f>
        <v>Eakring Solar Farm</v>
      </c>
      <c r="E162" s="174" t="str">
        <f>IFERROR(IF(VLOOKUP($A162,'Annex 2 EHV charges'!$A:$O,8,FALSE)=0,"",VLOOKUP($A162,'Annex 2 EHV charges'!$A:$O,8,FALSE)),"")</f>
        <v/>
      </c>
      <c r="F162" s="175">
        <f>IFERROR(IF(VLOOKUP($A162,'Annex 2 EHV charges'!$A:$O,9,FALSE)=0,"",VLOOKUP($A162,'Annex 2 EHV charges'!$A:$O,9,FALSE)),"")</f>
        <v>1.63</v>
      </c>
      <c r="G162" s="176">
        <f>IFERROR(IF(VLOOKUP($A162,'Annex 2 EHV charges'!$A:$O,10,FALSE)=0,"",VLOOKUP($A162,'Annex 2 EHV charges'!$A:$O,10,FALSE)),"")</f>
        <v>1.71</v>
      </c>
      <c r="H162" s="176">
        <f>IFERROR(IF(VLOOKUP($A162,'Annex 2 EHV charges'!$A:$O,11,FALSE)=0,"",VLOOKUP($A162,'Annex 2 EHV charges'!$A:$O,11,FALSE)),"")</f>
        <v>1.71</v>
      </c>
    </row>
    <row r="163" spans="1:8" x14ac:dyDescent="0.2">
      <c r="A163" s="172">
        <f t="array" ref="A163">IFERROR(INDEX('Annex 2 EHV charges'!$A$11:$A$260, MATCH(0, IF(ISBLANK('Annex 2 EHV charges'!$A$11:$A$260),1, COUNTIF(A$4:$A162, 'Annex 2 EHV charges'!$A$11:$A$260)), 0)),"")</f>
        <v>962</v>
      </c>
      <c r="B163" s="172">
        <f>IF($A163="","",VLOOKUP($A163,'Annex 2 EHV charges'!$A:$O,2,0))</f>
        <v>962</v>
      </c>
      <c r="C163" s="173">
        <f>IF($A163="","",VLOOKUP($A163,'Annex 2 EHV charges'!$A:$O,3,0))</f>
        <v>1170000439877</v>
      </c>
      <c r="D163" s="172" t="str">
        <f>IF($A163="","",VLOOKUP($A163,'Annex 2 EHV charges'!$A:$O,7,0))</f>
        <v>Ragdale PV Solar Park</v>
      </c>
      <c r="E163" s="174" t="str">
        <f>IFERROR(IF(VLOOKUP($A163,'Annex 2 EHV charges'!$A:$O,8,FALSE)=0,"",VLOOKUP($A163,'Annex 2 EHV charges'!$A:$O,8,FALSE)),"")</f>
        <v/>
      </c>
      <c r="F163" s="175" t="str">
        <f>IFERROR(IF(VLOOKUP($A163,'Annex 2 EHV charges'!$A:$O,9,FALSE)=0,"",VLOOKUP($A163,'Annex 2 EHV charges'!$A:$O,9,FALSE)),"")</f>
        <v/>
      </c>
      <c r="G163" s="176">
        <f>IFERROR(IF(VLOOKUP($A163,'Annex 2 EHV charges'!$A:$O,10,FALSE)=0,"",VLOOKUP($A163,'Annex 2 EHV charges'!$A:$O,10,FALSE)),"")</f>
        <v>1.71</v>
      </c>
      <c r="H163" s="176">
        <f>IFERROR(IF(VLOOKUP($A163,'Annex 2 EHV charges'!$A:$O,11,FALSE)=0,"",VLOOKUP($A163,'Annex 2 EHV charges'!$A:$O,11,FALSE)),"")</f>
        <v>1.71</v>
      </c>
    </row>
    <row r="164" spans="1:8" x14ac:dyDescent="0.2">
      <c r="A164" s="172">
        <f t="array" ref="A164">IFERROR(INDEX('Annex 2 EHV charges'!$A$11:$A$260, MATCH(0, IF(ISBLANK('Annex 2 EHV charges'!$A$11:$A$260),1, COUNTIF(A$4:$A163, 'Annex 2 EHV charges'!$A$11:$A$260)), 0)),"")</f>
        <v>963</v>
      </c>
      <c r="B164" s="172">
        <f>IF($A164="","",VLOOKUP($A164,'Annex 2 EHV charges'!$A:$O,2,0))</f>
        <v>963</v>
      </c>
      <c r="C164" s="173">
        <f>IF($A164="","",VLOOKUP($A164,'Annex 2 EHV charges'!$A:$O,3,0))</f>
        <v>1170000438312</v>
      </c>
      <c r="D164" s="172" t="str">
        <f>IF($A164="","",VLOOKUP($A164,'Annex 2 EHV charges'!$A:$O,7,0))</f>
        <v>Thoresby Solar Farm</v>
      </c>
      <c r="E164" s="174" t="str">
        <f>IFERROR(IF(VLOOKUP($A164,'Annex 2 EHV charges'!$A:$O,8,FALSE)=0,"",VLOOKUP($A164,'Annex 2 EHV charges'!$A:$O,8,FALSE)),"")</f>
        <v/>
      </c>
      <c r="F164" s="175">
        <f>IFERROR(IF(VLOOKUP($A164,'Annex 2 EHV charges'!$A:$O,9,FALSE)=0,"",VLOOKUP($A164,'Annex 2 EHV charges'!$A:$O,9,FALSE)),"")</f>
        <v>6.4</v>
      </c>
      <c r="G164" s="176">
        <f>IFERROR(IF(VLOOKUP($A164,'Annex 2 EHV charges'!$A:$O,10,FALSE)=0,"",VLOOKUP($A164,'Annex 2 EHV charges'!$A:$O,10,FALSE)),"")</f>
        <v>1.71</v>
      </c>
      <c r="H164" s="176">
        <f>IFERROR(IF(VLOOKUP($A164,'Annex 2 EHV charges'!$A:$O,11,FALSE)=0,"",VLOOKUP($A164,'Annex 2 EHV charges'!$A:$O,11,FALSE)),"")</f>
        <v>1.71</v>
      </c>
    </row>
    <row r="165" spans="1:8" x14ac:dyDescent="0.2">
      <c r="A165" s="172">
        <f t="array" ref="A165">IFERROR(INDEX('Annex 2 EHV charges'!$A$11:$A$260, MATCH(0, IF(ISBLANK('Annex 2 EHV charges'!$A$11:$A$260),1, COUNTIF(A$4:$A164, 'Annex 2 EHV charges'!$A$11:$A$260)), 0)),"")</f>
        <v>964</v>
      </c>
      <c r="B165" s="172">
        <f>IF($A165="","",VLOOKUP($A165,'Annex 2 EHV charges'!$A:$O,2,0))</f>
        <v>964</v>
      </c>
      <c r="C165" s="173">
        <f>IF($A165="","",VLOOKUP($A165,'Annex 2 EHV charges'!$A:$O,3,0))</f>
        <v>1170000437211</v>
      </c>
      <c r="D165" s="172" t="str">
        <f>IF($A165="","",VLOOKUP($A165,'Annex 2 EHV charges'!$A:$O,7,0))</f>
        <v>Welbeck Solar Farm</v>
      </c>
      <c r="E165" s="174" t="str">
        <f>IFERROR(IF(VLOOKUP($A165,'Annex 2 EHV charges'!$A:$O,8,FALSE)=0,"",VLOOKUP($A165,'Annex 2 EHV charges'!$A:$O,8,FALSE)),"")</f>
        <v/>
      </c>
      <c r="F165" s="175">
        <f>IFERROR(IF(VLOOKUP($A165,'Annex 2 EHV charges'!$A:$O,9,FALSE)=0,"",VLOOKUP($A165,'Annex 2 EHV charges'!$A:$O,9,FALSE)),"")</f>
        <v>4.4000000000000004</v>
      </c>
      <c r="G165" s="176">
        <f>IFERROR(IF(VLOOKUP($A165,'Annex 2 EHV charges'!$A:$O,10,FALSE)=0,"",VLOOKUP($A165,'Annex 2 EHV charges'!$A:$O,10,FALSE)),"")</f>
        <v>1.71</v>
      </c>
      <c r="H165" s="176">
        <f>IFERROR(IF(VLOOKUP($A165,'Annex 2 EHV charges'!$A:$O,11,FALSE)=0,"",VLOOKUP($A165,'Annex 2 EHV charges'!$A:$O,11,FALSE)),"")</f>
        <v>1.71</v>
      </c>
    </row>
    <row r="166" spans="1:8" x14ac:dyDescent="0.2">
      <c r="A166" s="172">
        <f t="array" ref="A166">IFERROR(INDEX('Annex 2 EHV charges'!$A$11:$A$260, MATCH(0, IF(ISBLANK('Annex 2 EHV charges'!$A$11:$A$260),1, COUNTIF(A$4:$A165, 'Annex 2 EHV charges'!$A$11:$A$260)), 0)),"")</f>
        <v>965</v>
      </c>
      <c r="B166" s="172">
        <f>IF($A166="","",VLOOKUP($A166,'Annex 2 EHV charges'!$A:$O,2,0))</f>
        <v>965</v>
      </c>
      <c r="C166" s="173">
        <f>IF($A166="","",VLOOKUP($A166,'Annex 2 EHV charges'!$A:$O,3,0))</f>
        <v>1170000444690</v>
      </c>
      <c r="D166" s="172" t="str">
        <f>IF($A166="","",VLOOKUP($A166,'Annex 2 EHV charges'!$A:$O,7,0))</f>
        <v>Atherstone Solar Farm</v>
      </c>
      <c r="E166" s="174" t="str">
        <f>IFERROR(IF(VLOOKUP($A166,'Annex 2 EHV charges'!$A:$O,8,FALSE)=0,"",VLOOKUP($A166,'Annex 2 EHV charges'!$A:$O,8,FALSE)),"")</f>
        <v/>
      </c>
      <c r="F166" s="175">
        <f>IFERROR(IF(VLOOKUP($A166,'Annex 2 EHV charges'!$A:$O,9,FALSE)=0,"",VLOOKUP($A166,'Annex 2 EHV charges'!$A:$O,9,FALSE)),"")</f>
        <v>2.08</v>
      </c>
      <c r="G166" s="176">
        <f>IFERROR(IF(VLOOKUP($A166,'Annex 2 EHV charges'!$A:$O,10,FALSE)=0,"",VLOOKUP($A166,'Annex 2 EHV charges'!$A:$O,10,FALSE)),"")</f>
        <v>2.2599999999999998</v>
      </c>
      <c r="H166" s="176">
        <f>IFERROR(IF(VLOOKUP($A166,'Annex 2 EHV charges'!$A:$O,11,FALSE)=0,"",VLOOKUP($A166,'Annex 2 EHV charges'!$A:$O,11,FALSE)),"")</f>
        <v>2.2599999999999998</v>
      </c>
    </row>
    <row r="167" spans="1:8" x14ac:dyDescent="0.2">
      <c r="A167" s="172">
        <f t="array" ref="A167">IFERROR(INDEX('Annex 2 EHV charges'!$A$11:$A$260, MATCH(0, IF(ISBLANK('Annex 2 EHV charges'!$A$11:$A$260),1, COUNTIF(A$4:$A166, 'Annex 2 EHV charges'!$A$11:$A$260)), 0)),"")</f>
        <v>966</v>
      </c>
      <c r="B167" s="172">
        <f>IF($A167="","",VLOOKUP($A167,'Annex 2 EHV charges'!$A:$O,2,0))</f>
        <v>966</v>
      </c>
      <c r="C167" s="173">
        <f>IF($A167="","",VLOOKUP($A167,'Annex 2 EHV charges'!$A:$O,3,0))</f>
        <v>1170000445115</v>
      </c>
      <c r="D167" s="172" t="str">
        <f>IF($A167="","",VLOOKUP($A167,'Annex 2 EHV charges'!$A:$O,7,0))</f>
        <v>Babworth Estate PV Farm</v>
      </c>
      <c r="E167" s="174" t="str">
        <f>IFERROR(IF(VLOOKUP($A167,'Annex 2 EHV charges'!$A:$O,8,FALSE)=0,"",VLOOKUP($A167,'Annex 2 EHV charges'!$A:$O,8,FALSE)),"")</f>
        <v/>
      </c>
      <c r="F167" s="175">
        <f>IFERROR(IF(VLOOKUP($A167,'Annex 2 EHV charges'!$A:$O,9,FALSE)=0,"",VLOOKUP($A167,'Annex 2 EHV charges'!$A:$O,9,FALSE)),"")</f>
        <v>3.2</v>
      </c>
      <c r="G167" s="176">
        <f>IFERROR(IF(VLOOKUP($A167,'Annex 2 EHV charges'!$A:$O,10,FALSE)=0,"",VLOOKUP($A167,'Annex 2 EHV charges'!$A:$O,10,FALSE)),"")</f>
        <v>1.71</v>
      </c>
      <c r="H167" s="176">
        <f>IFERROR(IF(VLOOKUP($A167,'Annex 2 EHV charges'!$A:$O,11,FALSE)=0,"",VLOOKUP($A167,'Annex 2 EHV charges'!$A:$O,11,FALSE)),"")</f>
        <v>1.71</v>
      </c>
    </row>
    <row r="168" spans="1:8" x14ac:dyDescent="0.2">
      <c r="A168" s="172">
        <f t="array" ref="A168">IFERROR(INDEX('Annex 2 EHV charges'!$A$11:$A$260, MATCH(0, IF(ISBLANK('Annex 2 EHV charges'!$A$11:$A$260),1, COUNTIF(A$4:$A167, 'Annex 2 EHV charges'!$A$11:$A$260)), 0)),"")</f>
        <v>967</v>
      </c>
      <c r="B168" s="172">
        <f>IF($A168="","",VLOOKUP($A168,'Annex 2 EHV charges'!$A:$O,2,0))</f>
        <v>967</v>
      </c>
      <c r="C168" s="173">
        <f>IF($A168="","",VLOOKUP($A168,'Annex 2 EHV charges'!$A:$O,3,0))</f>
        <v>1170000446119</v>
      </c>
      <c r="D168" s="172" t="str">
        <f>IF($A168="","",VLOOKUP($A168,'Annex 2 EHV charges'!$A:$O,7,0))</f>
        <v>Gawcott Fields Farm Solar Park</v>
      </c>
      <c r="E168" s="174" t="str">
        <f>IFERROR(IF(VLOOKUP($A168,'Annex 2 EHV charges'!$A:$O,8,FALSE)=0,"",VLOOKUP($A168,'Annex 2 EHV charges'!$A:$O,8,FALSE)),"")</f>
        <v/>
      </c>
      <c r="F168" s="175">
        <f>IFERROR(IF(VLOOKUP($A168,'Annex 2 EHV charges'!$A:$O,9,FALSE)=0,"",VLOOKUP($A168,'Annex 2 EHV charges'!$A:$O,9,FALSE)),"")</f>
        <v>3.26</v>
      </c>
      <c r="G168" s="176">
        <f>IFERROR(IF(VLOOKUP($A168,'Annex 2 EHV charges'!$A:$O,10,FALSE)=0,"",VLOOKUP($A168,'Annex 2 EHV charges'!$A:$O,10,FALSE)),"")</f>
        <v>2.0299999999999998</v>
      </c>
      <c r="H168" s="176">
        <f>IFERROR(IF(VLOOKUP($A168,'Annex 2 EHV charges'!$A:$O,11,FALSE)=0,"",VLOOKUP($A168,'Annex 2 EHV charges'!$A:$O,11,FALSE)),"")</f>
        <v>2.0299999999999998</v>
      </c>
    </row>
    <row r="169" spans="1:8" x14ac:dyDescent="0.2">
      <c r="A169" s="172">
        <f t="array" ref="A169">IFERROR(INDEX('Annex 2 EHV charges'!$A$11:$A$260, MATCH(0, IF(ISBLANK('Annex 2 EHV charges'!$A$11:$A$260),1, COUNTIF(A$4:$A168, 'Annex 2 EHV charges'!$A$11:$A$260)), 0)),"")</f>
        <v>968</v>
      </c>
      <c r="B169" s="172">
        <f>IF($A169="","",VLOOKUP($A169,'Annex 2 EHV charges'!$A:$O,2,0))</f>
        <v>968</v>
      </c>
      <c r="C169" s="173">
        <f>IF($A169="","",VLOOKUP($A169,'Annex 2 EHV charges'!$A:$O,3,0))</f>
        <v>1170000446615</v>
      </c>
      <c r="D169" s="172" t="str">
        <f>IF($A169="","",VLOOKUP($A169,'Annex 2 EHV charges'!$A:$O,7,0))</f>
        <v>Homestead Farm Solar Park</v>
      </c>
      <c r="E169" s="174" t="str">
        <f>IFERROR(IF(VLOOKUP($A169,'Annex 2 EHV charges'!$A:$O,8,FALSE)=0,"",VLOOKUP($A169,'Annex 2 EHV charges'!$A:$O,8,FALSE)),"")</f>
        <v/>
      </c>
      <c r="F169" s="175">
        <f>IFERROR(IF(VLOOKUP($A169,'Annex 2 EHV charges'!$A:$O,9,FALSE)=0,"",VLOOKUP($A169,'Annex 2 EHV charges'!$A:$O,9,FALSE)),"")</f>
        <v>4.7300000000000004</v>
      </c>
      <c r="G169" s="176">
        <f>IFERROR(IF(VLOOKUP($A169,'Annex 2 EHV charges'!$A:$O,10,FALSE)=0,"",VLOOKUP($A169,'Annex 2 EHV charges'!$A:$O,10,FALSE)),"")</f>
        <v>2.11</v>
      </c>
      <c r="H169" s="176">
        <f>IFERROR(IF(VLOOKUP($A169,'Annex 2 EHV charges'!$A:$O,11,FALSE)=0,"",VLOOKUP($A169,'Annex 2 EHV charges'!$A:$O,11,FALSE)),"")</f>
        <v>2.11</v>
      </c>
    </row>
    <row r="170" spans="1:8" x14ac:dyDescent="0.2">
      <c r="A170" s="172">
        <f t="array" ref="A170">IFERROR(INDEX('Annex 2 EHV charges'!$A$11:$A$260, MATCH(0, IF(ISBLANK('Annex 2 EHV charges'!$A$11:$A$260),1, COUNTIF(A$4:$A169, 'Annex 2 EHV charges'!$A$11:$A$260)), 0)),"")</f>
        <v>969</v>
      </c>
      <c r="B170" s="172">
        <f>IF($A170="","",VLOOKUP($A170,'Annex 2 EHV charges'!$A:$O,2,0))</f>
        <v>969</v>
      </c>
      <c r="C170" s="173">
        <f>IF($A170="","",VLOOKUP($A170,'Annex 2 EHV charges'!$A:$O,3,0))</f>
        <v>1170000447033</v>
      </c>
      <c r="D170" s="172" t="str">
        <f>IF($A170="","",VLOOKUP($A170,'Annex 2 EHV charges'!$A:$O,7,0))</f>
        <v>Grange Solar Farm</v>
      </c>
      <c r="E170" s="174" t="str">
        <f>IFERROR(IF(VLOOKUP($A170,'Annex 2 EHV charges'!$A:$O,8,FALSE)=0,"",VLOOKUP($A170,'Annex 2 EHV charges'!$A:$O,8,FALSE)),"")</f>
        <v/>
      </c>
      <c r="F170" s="175">
        <f>IFERROR(IF(VLOOKUP($A170,'Annex 2 EHV charges'!$A:$O,9,FALSE)=0,"",VLOOKUP($A170,'Annex 2 EHV charges'!$A:$O,9,FALSE)),"")</f>
        <v>2.75</v>
      </c>
      <c r="G170" s="176">
        <f>IFERROR(IF(VLOOKUP($A170,'Annex 2 EHV charges'!$A:$O,10,FALSE)=0,"",VLOOKUP($A170,'Annex 2 EHV charges'!$A:$O,10,FALSE)),"")</f>
        <v>1.71</v>
      </c>
      <c r="H170" s="176">
        <f>IFERROR(IF(VLOOKUP($A170,'Annex 2 EHV charges'!$A:$O,11,FALSE)=0,"",VLOOKUP($A170,'Annex 2 EHV charges'!$A:$O,11,FALSE)),"")</f>
        <v>1.71</v>
      </c>
    </row>
    <row r="171" spans="1:8" x14ac:dyDescent="0.2">
      <c r="A171" s="172">
        <f t="array" ref="A171">IFERROR(INDEX('Annex 2 EHV charges'!$A$11:$A$260, MATCH(0, IF(ISBLANK('Annex 2 EHV charges'!$A$11:$A$260),1, COUNTIF(A$4:$A170, 'Annex 2 EHV charges'!$A$11:$A$260)), 0)),"")</f>
        <v>2034</v>
      </c>
      <c r="B171" s="172">
        <f>IF($A171="","",VLOOKUP($A171,'Annex 2 EHV charges'!$A:$O,2,0))</f>
        <v>2034</v>
      </c>
      <c r="C171" s="173">
        <f>IF($A171="","",VLOOKUP($A171,'Annex 2 EHV charges'!$A:$O,3,0))</f>
        <v>2034</v>
      </c>
      <c r="D171" s="172" t="str">
        <f>IF($A171="","",VLOOKUP($A171,'Annex 2 EHV charges'!$A:$O,7,0))</f>
        <v>Huntingdon Interconnector</v>
      </c>
      <c r="E171" s="174" t="str">
        <f>IFERROR(IF(VLOOKUP($A171,'Annex 2 EHV charges'!$A:$O,8,FALSE)=0,"",VLOOKUP($A171,'Annex 2 EHV charges'!$A:$O,8,FALSE)),"")</f>
        <v/>
      </c>
      <c r="F171" s="175" t="str">
        <f>IFERROR(IF(VLOOKUP($A171,'Annex 2 EHV charges'!$A:$O,9,FALSE)=0,"",VLOOKUP($A171,'Annex 2 EHV charges'!$A:$O,9,FALSE)),"")</f>
        <v/>
      </c>
      <c r="G171" s="176">
        <f>IFERROR(IF(VLOOKUP($A171,'Annex 2 EHV charges'!$A:$O,10,FALSE)=0,"",VLOOKUP($A171,'Annex 2 EHV charges'!$A:$O,10,FALSE)),"")</f>
        <v>2.2200000000000002</v>
      </c>
      <c r="H171" s="176">
        <f>IFERROR(IF(VLOOKUP($A171,'Annex 2 EHV charges'!$A:$O,11,FALSE)=0,"",VLOOKUP($A171,'Annex 2 EHV charges'!$A:$O,11,FALSE)),"")</f>
        <v>2.2200000000000002</v>
      </c>
    </row>
    <row r="172" spans="1:8" x14ac:dyDescent="0.2">
      <c r="A172" s="172" t="str">
        <f t="array" ref="A172">IFERROR(INDEX('Annex 2 EHV charges'!$A$11:$A$260, MATCH(0, IF(ISBLANK('Annex 2 EHV charges'!$A$11:$A$260),1, COUNTIF(A$4:$A171, 'Annex 2 EHV charges'!$A$11:$A$260)), 0)),"")</f>
        <v>New Import 1</v>
      </c>
      <c r="B172" s="172" t="str">
        <f>IF($A172="","",VLOOKUP($A172,'Annex 2 EHV charges'!$A:$O,2,0))</f>
        <v>New Import 1</v>
      </c>
      <c r="C172" s="173" t="str">
        <f>IF($A172="","",VLOOKUP($A172,'Annex 2 EHV charges'!$A:$O,3,0))</f>
        <v>New Import 1</v>
      </c>
      <c r="D172" s="172" t="str">
        <f>IF($A172="","",VLOOKUP($A172,'Annex 2 EHV charges'!$A:$O,7,0))</f>
        <v>Whaddon 2872</v>
      </c>
      <c r="E172" s="174" t="str">
        <f>IFERROR(IF(VLOOKUP($A172,'Annex 2 EHV charges'!$A:$O,8,FALSE)=0,"",VLOOKUP($A172,'Annex 2 EHV charges'!$A:$O,8,FALSE)),"")</f>
        <v/>
      </c>
      <c r="F172" s="175">
        <f>IFERROR(IF(VLOOKUP($A172,'Annex 2 EHV charges'!$A:$O,9,FALSE)=0,"",VLOOKUP($A172,'Annex 2 EHV charges'!$A:$O,9,FALSE)),"")</f>
        <v>0.7</v>
      </c>
      <c r="G172" s="176">
        <f>IFERROR(IF(VLOOKUP($A172,'Annex 2 EHV charges'!$A:$O,10,FALSE)=0,"",VLOOKUP($A172,'Annex 2 EHV charges'!$A:$O,10,FALSE)),"")</f>
        <v>1.39</v>
      </c>
      <c r="H172" s="176">
        <f>IFERROR(IF(VLOOKUP($A172,'Annex 2 EHV charges'!$A:$O,11,FALSE)=0,"",VLOOKUP($A172,'Annex 2 EHV charges'!$A:$O,11,FALSE)),"")</f>
        <v>1.39</v>
      </c>
    </row>
    <row r="173" spans="1:8" x14ac:dyDescent="0.2">
      <c r="A173" s="172" t="str">
        <f t="array" ref="A173">IFERROR(INDEX('Annex 2 EHV charges'!$A$11:$A$260, MATCH(0, IF(ISBLANK('Annex 2 EHV charges'!$A$11:$A$260),1, COUNTIF(A$4:$A172, 'Annex 2 EHV charges'!$A$11:$A$260)), 0)),"")</f>
        <v>New Import 2</v>
      </c>
      <c r="B173" s="172" t="str">
        <f>IF($A173="","",VLOOKUP($A173,'Annex 2 EHV charges'!$A:$O,2,0))</f>
        <v>New Import 2</v>
      </c>
      <c r="C173" s="173" t="str">
        <f>IF($A173="","",VLOOKUP($A173,'Annex 2 EHV charges'!$A:$O,3,0))</f>
        <v>New Import 2</v>
      </c>
      <c r="D173" s="172" t="str">
        <f>IF($A173="","",VLOOKUP($A173,'Annex 2 EHV charges'!$A:$O,7,0))</f>
        <v>Airfield Farm Wind Farm</v>
      </c>
      <c r="E173" s="174" t="str">
        <f>IFERROR(IF(VLOOKUP($A173,'Annex 2 EHV charges'!$A:$O,8,FALSE)=0,"",VLOOKUP($A173,'Annex 2 EHV charges'!$A:$O,8,FALSE)),"")</f>
        <v/>
      </c>
      <c r="F173" s="175">
        <f>IFERROR(IF(VLOOKUP($A173,'Annex 2 EHV charges'!$A:$O,9,FALSE)=0,"",VLOOKUP($A173,'Annex 2 EHV charges'!$A:$O,9,FALSE)),"")</f>
        <v>123.84</v>
      </c>
      <c r="G173" s="176">
        <f>IFERROR(IF(VLOOKUP($A173,'Annex 2 EHV charges'!$A:$O,10,FALSE)=0,"",VLOOKUP($A173,'Annex 2 EHV charges'!$A:$O,10,FALSE)),"")</f>
        <v>1.08</v>
      </c>
      <c r="H173" s="176">
        <f>IFERROR(IF(VLOOKUP($A173,'Annex 2 EHV charges'!$A:$O,11,FALSE)=0,"",VLOOKUP($A173,'Annex 2 EHV charges'!$A:$O,11,FALSE)),"")</f>
        <v>1.08</v>
      </c>
    </row>
    <row r="174" spans="1:8" x14ac:dyDescent="0.2">
      <c r="A174" s="172" t="str">
        <f t="array" ref="A174">IFERROR(INDEX('Annex 2 EHV charges'!$A$11:$A$260, MATCH(0, IF(ISBLANK('Annex 2 EHV charges'!$A$11:$A$260),1, COUNTIF(A$4:$A173, 'Annex 2 EHV charges'!$A$11:$A$260)), 0)),"")</f>
        <v>New Import 3</v>
      </c>
      <c r="B174" s="172" t="str">
        <f>IF($A174="","",VLOOKUP($A174,'Annex 2 EHV charges'!$A:$O,2,0))</f>
        <v>New Import 3</v>
      </c>
      <c r="C174" s="173" t="str">
        <f>IF($A174="","",VLOOKUP($A174,'Annex 2 EHV charges'!$A:$O,3,0))</f>
        <v>New Import 3</v>
      </c>
      <c r="D174" s="172" t="str">
        <f>IF($A174="","",VLOOKUP($A174,'Annex 2 EHV charges'!$A:$O,7,0))</f>
        <v>Asserby Wind Farm, Trussthorpe</v>
      </c>
      <c r="E174" s="174" t="str">
        <f>IFERROR(IF(VLOOKUP($A174,'Annex 2 EHV charges'!$A:$O,8,FALSE)=0,"",VLOOKUP($A174,'Annex 2 EHV charges'!$A:$O,8,FALSE)),"")</f>
        <v/>
      </c>
      <c r="F174" s="175">
        <f>IFERROR(IF(VLOOKUP($A174,'Annex 2 EHV charges'!$A:$O,9,FALSE)=0,"",VLOOKUP($A174,'Annex 2 EHV charges'!$A:$O,9,FALSE)),"")</f>
        <v>15.26</v>
      </c>
      <c r="G174" s="176">
        <f>IFERROR(IF(VLOOKUP($A174,'Annex 2 EHV charges'!$A:$O,10,FALSE)=0,"",VLOOKUP($A174,'Annex 2 EHV charges'!$A:$O,10,FALSE)),"")</f>
        <v>1.19</v>
      </c>
      <c r="H174" s="176">
        <f>IFERROR(IF(VLOOKUP($A174,'Annex 2 EHV charges'!$A:$O,11,FALSE)=0,"",VLOOKUP($A174,'Annex 2 EHV charges'!$A:$O,11,FALSE)),"")</f>
        <v>1.19</v>
      </c>
    </row>
    <row r="175" spans="1:8" x14ac:dyDescent="0.2">
      <c r="A175" s="172" t="str">
        <f t="array" ref="A175">IFERROR(INDEX('Annex 2 EHV charges'!$A$11:$A$260, MATCH(0, IF(ISBLANK('Annex 2 EHV charges'!$A$11:$A$260),1, COUNTIF(A$4:$A174, 'Annex 2 EHV charges'!$A$11:$A$260)), 0)),"")</f>
        <v>New Import 4</v>
      </c>
      <c r="B175" s="172" t="str">
        <f>IF($A175="","",VLOOKUP($A175,'Annex 2 EHV charges'!$A:$O,2,0))</f>
        <v>New Import 4</v>
      </c>
      <c r="C175" s="173" t="str">
        <f>IF($A175="","",VLOOKUP($A175,'Annex 2 EHV charges'!$A:$O,3,0))</f>
        <v>New Import 4</v>
      </c>
      <c r="D175" s="172" t="str">
        <f>IF($A175="","",VLOOKUP($A175,'Annex 2 EHV charges'!$A:$O,7,0))</f>
        <v>Baddesley Colliery Solar Farm</v>
      </c>
      <c r="E175" s="174" t="str">
        <f>IFERROR(IF(VLOOKUP($A175,'Annex 2 EHV charges'!$A:$O,8,FALSE)=0,"",VLOOKUP($A175,'Annex 2 EHV charges'!$A:$O,8,FALSE)),"")</f>
        <v/>
      </c>
      <c r="F175" s="175">
        <f>IFERROR(IF(VLOOKUP($A175,'Annex 2 EHV charges'!$A:$O,9,FALSE)=0,"",VLOOKUP($A175,'Annex 2 EHV charges'!$A:$O,9,FALSE)),"")</f>
        <v>4.76</v>
      </c>
      <c r="G175" s="176">
        <f>IFERROR(IF(VLOOKUP($A175,'Annex 2 EHV charges'!$A:$O,10,FALSE)=0,"",VLOOKUP($A175,'Annex 2 EHV charges'!$A:$O,10,FALSE)),"")</f>
        <v>2.2599999999999998</v>
      </c>
      <c r="H175" s="176">
        <f>IFERROR(IF(VLOOKUP($A175,'Annex 2 EHV charges'!$A:$O,11,FALSE)=0,"",VLOOKUP($A175,'Annex 2 EHV charges'!$A:$O,11,FALSE)),"")</f>
        <v>2.2599999999999998</v>
      </c>
    </row>
    <row r="176" spans="1:8" x14ac:dyDescent="0.2">
      <c r="A176" s="172" t="str">
        <f t="array" ref="A176">IFERROR(INDEX('Annex 2 EHV charges'!$A$11:$A$260, MATCH(0, IF(ISBLANK('Annex 2 EHV charges'!$A$11:$A$260),1, COUNTIF(A$4:$A175, 'Annex 2 EHV charges'!$A$11:$A$260)), 0)),"")</f>
        <v>New Import 5</v>
      </c>
      <c r="B176" s="172" t="str">
        <f>IF($A176="","",VLOOKUP($A176,'Annex 2 EHV charges'!$A:$O,2,0))</f>
        <v>New Import 5</v>
      </c>
      <c r="C176" s="173" t="str">
        <f>IF($A176="","",VLOOKUP($A176,'Annex 2 EHV charges'!$A:$O,3,0))</f>
        <v>New Import 5</v>
      </c>
      <c r="D176" s="172" t="str">
        <f>IF($A176="","",VLOOKUP($A176,'Annex 2 EHV charges'!$A:$O,7,0))</f>
        <v>Barnwell Manor Solar Farm</v>
      </c>
      <c r="E176" s="174" t="str">
        <f>IFERROR(IF(VLOOKUP($A176,'Annex 2 EHV charges'!$A:$O,8,FALSE)=0,"",VLOOKUP($A176,'Annex 2 EHV charges'!$A:$O,8,FALSE)),"")</f>
        <v/>
      </c>
      <c r="F176" s="175">
        <f>IFERROR(IF(VLOOKUP($A176,'Annex 2 EHV charges'!$A:$O,9,FALSE)=0,"",VLOOKUP($A176,'Annex 2 EHV charges'!$A:$O,9,FALSE)),"")</f>
        <v>72.239999999999995</v>
      </c>
      <c r="G176" s="176">
        <f>IFERROR(IF(VLOOKUP($A176,'Annex 2 EHV charges'!$A:$O,10,FALSE)=0,"",VLOOKUP($A176,'Annex 2 EHV charges'!$A:$O,10,FALSE)),"")</f>
        <v>1.71</v>
      </c>
      <c r="H176" s="176">
        <f>IFERROR(IF(VLOOKUP($A176,'Annex 2 EHV charges'!$A:$O,11,FALSE)=0,"",VLOOKUP($A176,'Annex 2 EHV charges'!$A:$O,11,FALSE)),"")</f>
        <v>1.71</v>
      </c>
    </row>
    <row r="177" spans="1:8" x14ac:dyDescent="0.2">
      <c r="A177" s="172" t="str">
        <f t="array" ref="A177">IFERROR(INDEX('Annex 2 EHV charges'!$A$11:$A$260, MATCH(0, IF(ISBLANK('Annex 2 EHV charges'!$A$11:$A$260),1, COUNTIF(A$4:$A176, 'Annex 2 EHV charges'!$A$11:$A$260)), 0)),"")</f>
        <v>New Import 6</v>
      </c>
      <c r="B177" s="172" t="str">
        <f>IF($A177="","",VLOOKUP($A177,'Annex 2 EHV charges'!$A:$O,2,0))</f>
        <v>New Import 6</v>
      </c>
      <c r="C177" s="173" t="str">
        <f>IF($A177="","",VLOOKUP($A177,'Annex 2 EHV charges'!$A:$O,3,0))</f>
        <v>New Import 6</v>
      </c>
      <c r="D177" s="172" t="str">
        <f>IF($A177="","",VLOOKUP($A177,'Annex 2 EHV charges'!$A:$O,7,0))</f>
        <v>Bilsthorpe Solar Farm</v>
      </c>
      <c r="E177" s="174" t="str">
        <f>IFERROR(IF(VLOOKUP($A177,'Annex 2 EHV charges'!$A:$O,8,FALSE)=0,"",VLOOKUP($A177,'Annex 2 EHV charges'!$A:$O,8,FALSE)),"")</f>
        <v/>
      </c>
      <c r="F177" s="175">
        <f>IFERROR(IF(VLOOKUP($A177,'Annex 2 EHV charges'!$A:$O,9,FALSE)=0,"",VLOOKUP($A177,'Annex 2 EHV charges'!$A:$O,9,FALSE)),"")</f>
        <v>24.91</v>
      </c>
      <c r="G177" s="176">
        <f>IFERROR(IF(VLOOKUP($A177,'Annex 2 EHV charges'!$A:$O,10,FALSE)=0,"",VLOOKUP($A177,'Annex 2 EHV charges'!$A:$O,10,FALSE)),"")</f>
        <v>1.71</v>
      </c>
      <c r="H177" s="176">
        <f>IFERROR(IF(VLOOKUP($A177,'Annex 2 EHV charges'!$A:$O,11,FALSE)=0,"",VLOOKUP($A177,'Annex 2 EHV charges'!$A:$O,11,FALSE)),"")</f>
        <v>1.71</v>
      </c>
    </row>
    <row r="178" spans="1:8" x14ac:dyDescent="0.2">
      <c r="A178" s="172" t="str">
        <f t="array" ref="A178">IFERROR(INDEX('Annex 2 EHV charges'!$A$11:$A$260, MATCH(0, IF(ISBLANK('Annex 2 EHV charges'!$A$11:$A$260),1, COUNTIF(A$4:$A177, 'Annex 2 EHV charges'!$A$11:$A$260)), 0)),"")</f>
        <v>New Import 7</v>
      </c>
      <c r="B178" s="172" t="str">
        <f>IF($A178="","",VLOOKUP($A178,'Annex 2 EHV charges'!$A:$O,2,0))</f>
        <v>New Import 7</v>
      </c>
      <c r="C178" s="173" t="str">
        <f>IF($A178="","",VLOOKUP($A178,'Annex 2 EHV charges'!$A:$O,3,0))</f>
        <v>New Import 7</v>
      </c>
      <c r="D178" s="172" t="str">
        <f>IF($A178="","",VLOOKUP($A178,'Annex 2 EHV charges'!$A:$O,7,0))</f>
        <v>Boyah Grange1</v>
      </c>
      <c r="E178" s="174">
        <f>IFERROR(IF(VLOOKUP($A178,'Annex 2 EHV charges'!$A:$O,8,FALSE)=0,"",VLOOKUP($A178,'Annex 2 EHV charges'!$A:$O,8,FALSE)),"")</f>
        <v>1.1859999999999999</v>
      </c>
      <c r="F178" s="175">
        <f>IFERROR(IF(VLOOKUP($A178,'Annex 2 EHV charges'!$A:$O,9,FALSE)=0,"",VLOOKUP($A178,'Annex 2 EHV charges'!$A:$O,9,FALSE)),"")</f>
        <v>36.549999999999997</v>
      </c>
      <c r="G178" s="176">
        <f>IFERROR(IF(VLOOKUP($A178,'Annex 2 EHV charges'!$A:$O,10,FALSE)=0,"",VLOOKUP($A178,'Annex 2 EHV charges'!$A:$O,10,FALSE)),"")</f>
        <v>1.71</v>
      </c>
      <c r="H178" s="176">
        <f>IFERROR(IF(VLOOKUP($A178,'Annex 2 EHV charges'!$A:$O,11,FALSE)=0,"",VLOOKUP($A178,'Annex 2 EHV charges'!$A:$O,11,FALSE)),"")</f>
        <v>1.71</v>
      </c>
    </row>
    <row r="179" spans="1:8" x14ac:dyDescent="0.2">
      <c r="A179" s="172" t="str">
        <f t="array" ref="A179">IFERROR(INDEX('Annex 2 EHV charges'!$A$11:$A$260, MATCH(0, IF(ISBLANK('Annex 2 EHV charges'!$A$11:$A$260),1, COUNTIF(A$4:$A178, 'Annex 2 EHV charges'!$A$11:$A$260)), 0)),"")</f>
        <v>New Import 8</v>
      </c>
      <c r="B179" s="172" t="str">
        <f>IF($A179="","",VLOOKUP($A179,'Annex 2 EHV charges'!$A:$O,2,0))</f>
        <v>New Import 8</v>
      </c>
      <c r="C179" s="173" t="str">
        <f>IF($A179="","",VLOOKUP($A179,'Annex 2 EHV charges'!$A:$O,3,0))</f>
        <v>New Import 8</v>
      </c>
      <c r="D179" s="172" t="str">
        <f>IF($A179="","",VLOOKUP($A179,'Annex 2 EHV charges'!$A:$O,7,0))</f>
        <v>Boyah Grange2</v>
      </c>
      <c r="E179" s="174">
        <f>IFERROR(IF(VLOOKUP($A179,'Annex 2 EHV charges'!$A:$O,8,FALSE)=0,"",VLOOKUP($A179,'Annex 2 EHV charges'!$A:$O,8,FALSE)),"")</f>
        <v>1.1859999999999999</v>
      </c>
      <c r="F179" s="175">
        <f>IFERROR(IF(VLOOKUP($A179,'Annex 2 EHV charges'!$A:$O,9,FALSE)=0,"",VLOOKUP($A179,'Annex 2 EHV charges'!$A:$O,9,FALSE)),"")</f>
        <v>22.12</v>
      </c>
      <c r="G179" s="176">
        <f>IFERROR(IF(VLOOKUP($A179,'Annex 2 EHV charges'!$A:$O,10,FALSE)=0,"",VLOOKUP($A179,'Annex 2 EHV charges'!$A:$O,10,FALSE)),"")</f>
        <v>1.71</v>
      </c>
      <c r="H179" s="176">
        <f>IFERROR(IF(VLOOKUP($A179,'Annex 2 EHV charges'!$A:$O,11,FALSE)=0,"",VLOOKUP($A179,'Annex 2 EHV charges'!$A:$O,11,FALSE)),"")</f>
        <v>1.71</v>
      </c>
    </row>
    <row r="180" spans="1:8" x14ac:dyDescent="0.2">
      <c r="A180" s="172" t="str">
        <f t="array" ref="A180">IFERROR(INDEX('Annex 2 EHV charges'!$A$11:$A$260, MATCH(0, IF(ISBLANK('Annex 2 EHV charges'!$A$11:$A$260),1, COUNTIF(A$4:$A179, 'Annex 2 EHV charges'!$A$11:$A$260)), 0)),"")</f>
        <v>New Import 9</v>
      </c>
      <c r="B180" s="172" t="str">
        <f>IF($A180="","",VLOOKUP($A180,'Annex 2 EHV charges'!$A:$O,2,0))</f>
        <v>New Import 9</v>
      </c>
      <c r="C180" s="173" t="str">
        <f>IF($A180="","",VLOOKUP($A180,'Annex 2 EHV charges'!$A:$O,3,0))</f>
        <v>New Import 9</v>
      </c>
      <c r="D180" s="172" t="str">
        <f>IF($A180="","",VLOOKUP($A180,'Annex 2 EHV charges'!$A:$O,7,0))</f>
        <v>Boyah Grange3</v>
      </c>
      <c r="E180" s="174">
        <f>IFERROR(IF(VLOOKUP($A180,'Annex 2 EHV charges'!$A:$O,8,FALSE)=0,"",VLOOKUP($A180,'Annex 2 EHV charges'!$A:$O,8,FALSE)),"")</f>
        <v>1.1859999999999999</v>
      </c>
      <c r="F180" s="175">
        <f>IFERROR(IF(VLOOKUP($A180,'Annex 2 EHV charges'!$A:$O,9,FALSE)=0,"",VLOOKUP($A180,'Annex 2 EHV charges'!$A:$O,9,FALSE)),"")</f>
        <v>6.54</v>
      </c>
      <c r="G180" s="176">
        <f>IFERROR(IF(VLOOKUP($A180,'Annex 2 EHV charges'!$A:$O,10,FALSE)=0,"",VLOOKUP($A180,'Annex 2 EHV charges'!$A:$O,10,FALSE)),"")</f>
        <v>1.71</v>
      </c>
      <c r="H180" s="176">
        <f>IFERROR(IF(VLOOKUP($A180,'Annex 2 EHV charges'!$A:$O,11,FALSE)=0,"",VLOOKUP($A180,'Annex 2 EHV charges'!$A:$O,11,FALSE)),"")</f>
        <v>1.71</v>
      </c>
    </row>
    <row r="181" spans="1:8" x14ac:dyDescent="0.2">
      <c r="A181" s="172">
        <f t="array" ref="A181">IFERROR(INDEX('Annex 2 EHV charges'!$A$11:$A$260, MATCH(0, IF(ISBLANK('Annex 2 EHV charges'!$A$11:$A$260),1, COUNTIF(A$4:$A180, 'Annex 2 EHV charges'!$A$11:$A$260)), 0)),"")</f>
        <v>313</v>
      </c>
      <c r="B181" s="172">
        <f>IF($A181="","",VLOOKUP($A181,'Annex 2 EHV charges'!$A:$O,2,0))</f>
        <v>313</v>
      </c>
      <c r="C181" s="173">
        <f>IF($A181="","",VLOOKUP($A181,'Annex 2 EHV charges'!$A:$O,3,0))</f>
        <v>1170000604023</v>
      </c>
      <c r="D181" s="172" t="str">
        <f>IF($A181="","",VLOOKUP($A181,'Annex 2 EHV charges'!$A:$O,7,0))</f>
        <v>Brafield on the Green PV</v>
      </c>
      <c r="E181" s="174" t="str">
        <f>IFERROR(IF(VLOOKUP($A181,'Annex 2 EHV charges'!$A:$O,8,FALSE)=0,"",VLOOKUP($A181,'Annex 2 EHV charges'!$A:$O,8,FALSE)),"")</f>
        <v/>
      </c>
      <c r="F181" s="175">
        <f>IFERROR(IF(VLOOKUP($A181,'Annex 2 EHV charges'!$A:$O,9,FALSE)=0,"",VLOOKUP($A181,'Annex 2 EHV charges'!$A:$O,9,FALSE)),"")</f>
        <v>33.92</v>
      </c>
      <c r="G181" s="176">
        <f>IFERROR(IF(VLOOKUP($A181,'Annex 2 EHV charges'!$A:$O,10,FALSE)=0,"",VLOOKUP($A181,'Annex 2 EHV charges'!$A:$O,10,FALSE)),"")</f>
        <v>1.71</v>
      </c>
      <c r="H181" s="176">
        <f>IFERROR(IF(VLOOKUP($A181,'Annex 2 EHV charges'!$A:$O,11,FALSE)=0,"",VLOOKUP($A181,'Annex 2 EHV charges'!$A:$O,11,FALSE)),"")</f>
        <v>1.71</v>
      </c>
    </row>
    <row r="182" spans="1:8" ht="25.5" x14ac:dyDescent="0.2">
      <c r="A182" s="172" t="str">
        <f t="array" ref="A182">IFERROR(INDEX('Annex 2 EHV charges'!$A$11:$A$260, MATCH(0, IF(ISBLANK('Annex 2 EHV charges'!$A$11:$A$260),1, COUNTIF(A$4:$A181, 'Annex 2 EHV charges'!$A$11:$A$260)), 0)),"")</f>
        <v>New Import 10</v>
      </c>
      <c r="B182" s="172" t="str">
        <f>IF($A182="","",VLOOKUP($A182,'Annex 2 EHV charges'!$A:$O,2,0))</f>
        <v>New Import 10</v>
      </c>
      <c r="C182" s="173" t="str">
        <f>IF($A182="","",VLOOKUP($A182,'Annex 2 EHV charges'!$A:$O,3,0))</f>
        <v>New Import 10</v>
      </c>
      <c r="D182" s="172" t="str">
        <f>IF($A182="","",VLOOKUP($A182,'Annex 2 EHV charges'!$A:$O,7,0))</f>
        <v>Brampton Valley Way Solar Farm</v>
      </c>
      <c r="E182" s="174" t="str">
        <f>IFERROR(IF(VLOOKUP($A182,'Annex 2 EHV charges'!$A:$O,8,FALSE)=0,"",VLOOKUP($A182,'Annex 2 EHV charges'!$A:$O,8,FALSE)),"")</f>
        <v/>
      </c>
      <c r="F182" s="175">
        <f>IFERROR(IF(VLOOKUP($A182,'Annex 2 EHV charges'!$A:$O,9,FALSE)=0,"",VLOOKUP($A182,'Annex 2 EHV charges'!$A:$O,9,FALSE)),"")</f>
        <v>11.04</v>
      </c>
      <c r="G182" s="176">
        <f>IFERROR(IF(VLOOKUP($A182,'Annex 2 EHV charges'!$A:$O,10,FALSE)=0,"",VLOOKUP($A182,'Annex 2 EHV charges'!$A:$O,10,FALSE)),"")</f>
        <v>1.71</v>
      </c>
      <c r="H182" s="176">
        <f>IFERROR(IF(VLOOKUP($A182,'Annex 2 EHV charges'!$A:$O,11,FALSE)=0,"",VLOOKUP($A182,'Annex 2 EHV charges'!$A:$O,11,FALSE)),"")</f>
        <v>1.71</v>
      </c>
    </row>
    <row r="183" spans="1:8" ht="25.5" x14ac:dyDescent="0.2">
      <c r="A183" s="172" t="str">
        <f t="array" ref="A183">IFERROR(INDEX('Annex 2 EHV charges'!$A$11:$A$260, MATCH(0, IF(ISBLANK('Annex 2 EHV charges'!$A$11:$A$260),1, COUNTIF(A$4:$A182, 'Annex 2 EHV charges'!$A$11:$A$260)), 0)),"")</f>
        <v>New Import 11</v>
      </c>
      <c r="B183" s="172" t="str">
        <f>IF($A183="","",VLOOKUP($A183,'Annex 2 EHV charges'!$A:$O,2,0))</f>
        <v>New Import 11</v>
      </c>
      <c r="C183" s="173" t="str">
        <f>IF($A183="","",VLOOKUP($A183,'Annex 2 EHV charges'!$A:$O,3,0))</f>
        <v>New Import 11</v>
      </c>
      <c r="D183" s="172" t="str">
        <f>IF($A183="","",VLOOKUP($A183,'Annex 2 EHV charges'!$A:$O,7,0))</f>
        <v>Burton Cliff Farm Solar Farm</v>
      </c>
      <c r="E183" s="174" t="str">
        <f>IFERROR(IF(VLOOKUP($A183,'Annex 2 EHV charges'!$A:$O,8,FALSE)=0,"",VLOOKUP($A183,'Annex 2 EHV charges'!$A:$O,8,FALSE)),"")</f>
        <v/>
      </c>
      <c r="F183" s="175">
        <f>IFERROR(IF(VLOOKUP($A183,'Annex 2 EHV charges'!$A:$O,9,FALSE)=0,"",VLOOKUP($A183,'Annex 2 EHV charges'!$A:$O,9,FALSE)),"")</f>
        <v>1.1599999999999999</v>
      </c>
      <c r="G183" s="176">
        <f>IFERROR(IF(VLOOKUP($A183,'Annex 2 EHV charges'!$A:$O,10,FALSE)=0,"",VLOOKUP($A183,'Annex 2 EHV charges'!$A:$O,10,FALSE)),"")</f>
        <v>1.96</v>
      </c>
      <c r="H183" s="176">
        <f>IFERROR(IF(VLOOKUP($A183,'Annex 2 EHV charges'!$A:$O,11,FALSE)=0,"",VLOOKUP($A183,'Annex 2 EHV charges'!$A:$O,11,FALSE)),"")</f>
        <v>1.96</v>
      </c>
    </row>
    <row r="184" spans="1:8" ht="25.5" x14ac:dyDescent="0.2">
      <c r="A184" s="172" t="str">
        <f t="array" ref="A184">IFERROR(INDEX('Annex 2 EHV charges'!$A$11:$A$260, MATCH(0, IF(ISBLANK('Annex 2 EHV charges'!$A$11:$A$260),1, COUNTIF(A$4:$A183, 'Annex 2 EHV charges'!$A$11:$A$260)), 0)),"")</f>
        <v>New Import 12</v>
      </c>
      <c r="B184" s="172" t="str">
        <f>IF($A184="","",VLOOKUP($A184,'Annex 2 EHV charges'!$A:$O,2,0))</f>
        <v>New Import 12</v>
      </c>
      <c r="C184" s="173" t="str">
        <f>IF($A184="","",VLOOKUP($A184,'Annex 2 EHV charges'!$A:$O,3,0))</f>
        <v>New Import 12</v>
      </c>
      <c r="D184" s="172" t="str">
        <f>IF($A184="","",VLOOKUP($A184,'Annex 2 EHV charges'!$A:$O,7,0))</f>
        <v>Burton Pedwardine Ph1</v>
      </c>
      <c r="E184" s="174" t="str">
        <f>IFERROR(IF(VLOOKUP($A184,'Annex 2 EHV charges'!$A:$O,8,FALSE)=0,"",VLOOKUP($A184,'Annex 2 EHV charges'!$A:$O,8,FALSE)),"")</f>
        <v/>
      </c>
      <c r="F184" s="175">
        <f>IFERROR(IF(VLOOKUP($A184,'Annex 2 EHV charges'!$A:$O,9,FALSE)=0,"",VLOOKUP($A184,'Annex 2 EHV charges'!$A:$O,9,FALSE)),"")</f>
        <v>10.49</v>
      </c>
      <c r="G184" s="176">
        <f>IFERROR(IF(VLOOKUP($A184,'Annex 2 EHV charges'!$A:$O,10,FALSE)=0,"",VLOOKUP($A184,'Annex 2 EHV charges'!$A:$O,10,FALSE)),"")</f>
        <v>1.71</v>
      </c>
      <c r="H184" s="176">
        <f>IFERROR(IF(VLOOKUP($A184,'Annex 2 EHV charges'!$A:$O,11,FALSE)=0,"",VLOOKUP($A184,'Annex 2 EHV charges'!$A:$O,11,FALSE)),"")</f>
        <v>1.71</v>
      </c>
    </row>
    <row r="185" spans="1:8" ht="25.5" x14ac:dyDescent="0.2">
      <c r="A185" s="172" t="str">
        <f t="array" ref="A185">IFERROR(INDEX('Annex 2 EHV charges'!$A$11:$A$260, MATCH(0, IF(ISBLANK('Annex 2 EHV charges'!$A$11:$A$260),1, COUNTIF(A$4:$A184, 'Annex 2 EHV charges'!$A$11:$A$260)), 0)),"")</f>
        <v>New Import 13</v>
      </c>
      <c r="B185" s="172" t="str">
        <f>IF($A185="","",VLOOKUP($A185,'Annex 2 EHV charges'!$A:$O,2,0))</f>
        <v>New Import 13</v>
      </c>
      <c r="C185" s="173" t="str">
        <f>IF($A185="","",VLOOKUP($A185,'Annex 2 EHV charges'!$A:$O,3,0))</f>
        <v>New Import 13</v>
      </c>
      <c r="D185" s="172" t="str">
        <f>IF($A185="","",VLOOKUP($A185,'Annex 2 EHV charges'!$A:$O,7,0))</f>
        <v>Churchover Solar Farm</v>
      </c>
      <c r="E185" s="174" t="str">
        <f>IFERROR(IF(VLOOKUP($A185,'Annex 2 EHV charges'!$A:$O,8,FALSE)=0,"",VLOOKUP($A185,'Annex 2 EHV charges'!$A:$O,8,FALSE)),"")</f>
        <v/>
      </c>
      <c r="F185" s="175">
        <f>IFERROR(IF(VLOOKUP($A185,'Annex 2 EHV charges'!$A:$O,9,FALSE)=0,"",VLOOKUP($A185,'Annex 2 EHV charges'!$A:$O,9,FALSE)),"")</f>
        <v>12.72</v>
      </c>
      <c r="G185" s="176">
        <f>IFERROR(IF(VLOOKUP($A185,'Annex 2 EHV charges'!$A:$O,10,FALSE)=0,"",VLOOKUP($A185,'Annex 2 EHV charges'!$A:$O,10,FALSE)),"")</f>
        <v>1.71</v>
      </c>
      <c r="H185" s="176">
        <f>IFERROR(IF(VLOOKUP($A185,'Annex 2 EHV charges'!$A:$O,11,FALSE)=0,"",VLOOKUP($A185,'Annex 2 EHV charges'!$A:$O,11,FALSE)),"")</f>
        <v>1.71</v>
      </c>
    </row>
    <row r="186" spans="1:8" ht="25.5" x14ac:dyDescent="0.2">
      <c r="A186" s="172" t="str">
        <f t="array" ref="A186">IFERROR(INDEX('Annex 2 EHV charges'!$A$11:$A$260, MATCH(0, IF(ISBLANK('Annex 2 EHV charges'!$A$11:$A$260),1, COUNTIF(A$4:$A185, 'Annex 2 EHV charges'!$A$11:$A$260)), 0)),"")</f>
        <v>New Import 14</v>
      </c>
      <c r="B186" s="172" t="str">
        <f>IF($A186="","",VLOOKUP($A186,'Annex 2 EHV charges'!$A:$O,2,0))</f>
        <v>New Import 14</v>
      </c>
      <c r="C186" s="173" t="str">
        <f>IF($A186="","",VLOOKUP($A186,'Annex 2 EHV charges'!$A:$O,3,0))</f>
        <v>New Import 14</v>
      </c>
      <c r="D186" s="172" t="str">
        <f>IF($A186="","",VLOOKUP($A186,'Annex 2 EHV charges'!$A:$O,7,0))</f>
        <v>Cinderhill</v>
      </c>
      <c r="E186" s="174">
        <f>IFERROR(IF(VLOOKUP($A186,'Annex 2 EHV charges'!$A:$O,8,FALSE)=0,"",VLOOKUP($A186,'Annex 2 EHV charges'!$A:$O,8,FALSE)),"")</f>
        <v>1.1739999999999999</v>
      </c>
      <c r="F186" s="175">
        <f>IFERROR(IF(VLOOKUP($A186,'Annex 2 EHV charges'!$A:$O,9,FALSE)=0,"",VLOOKUP($A186,'Annex 2 EHV charges'!$A:$O,9,FALSE)),"")</f>
        <v>13.12</v>
      </c>
      <c r="G186" s="176">
        <f>IFERROR(IF(VLOOKUP($A186,'Annex 2 EHV charges'!$A:$O,10,FALSE)=0,"",VLOOKUP($A186,'Annex 2 EHV charges'!$A:$O,10,FALSE)),"")</f>
        <v>1.71</v>
      </c>
      <c r="H186" s="176">
        <f>IFERROR(IF(VLOOKUP($A186,'Annex 2 EHV charges'!$A:$O,11,FALSE)=0,"",VLOOKUP($A186,'Annex 2 EHV charges'!$A:$O,11,FALSE)),"")</f>
        <v>1.71</v>
      </c>
    </row>
    <row r="187" spans="1:8" ht="25.5" x14ac:dyDescent="0.2">
      <c r="A187" s="172" t="str">
        <f t="array" ref="A187">IFERROR(INDEX('Annex 2 EHV charges'!$A$11:$A$260, MATCH(0, IF(ISBLANK('Annex 2 EHV charges'!$A$11:$A$260),1, COUNTIF(A$4:$A186, 'Annex 2 EHV charges'!$A$11:$A$260)), 0)),"")</f>
        <v>New Import 15</v>
      </c>
      <c r="B187" s="172" t="str">
        <f>IF($A187="","",VLOOKUP($A187,'Annex 2 EHV charges'!$A:$O,2,0))</f>
        <v>New Import 15</v>
      </c>
      <c r="C187" s="173" t="str">
        <f>IF($A187="","",VLOOKUP($A187,'Annex 2 EHV charges'!$A:$O,3,0))</f>
        <v>New Import 15</v>
      </c>
      <c r="D187" s="172" t="str">
        <f>IF($A187="","",VLOOKUP($A187,'Annex 2 EHV charges'!$A:$O,7,0))</f>
        <v>Cockley Road Solar Farm</v>
      </c>
      <c r="E187" s="174" t="str">
        <f>IFERROR(IF(VLOOKUP($A187,'Annex 2 EHV charges'!$A:$O,8,FALSE)=0,"",VLOOKUP($A187,'Annex 2 EHV charges'!$A:$O,8,FALSE)),"")</f>
        <v/>
      </c>
      <c r="F187" s="175">
        <f>IFERROR(IF(VLOOKUP($A187,'Annex 2 EHV charges'!$A:$O,9,FALSE)=0,"",VLOOKUP($A187,'Annex 2 EHV charges'!$A:$O,9,FALSE)),"")</f>
        <v>1.03</v>
      </c>
      <c r="G187" s="176">
        <f>IFERROR(IF(VLOOKUP($A187,'Annex 2 EHV charges'!$A:$O,10,FALSE)=0,"",VLOOKUP($A187,'Annex 2 EHV charges'!$A:$O,10,FALSE)),"")</f>
        <v>2.0299999999999998</v>
      </c>
      <c r="H187" s="176">
        <f>IFERROR(IF(VLOOKUP($A187,'Annex 2 EHV charges'!$A:$O,11,FALSE)=0,"",VLOOKUP($A187,'Annex 2 EHV charges'!$A:$O,11,FALSE)),"")</f>
        <v>2.0299999999999998</v>
      </c>
    </row>
    <row r="188" spans="1:8" ht="25.5" x14ac:dyDescent="0.2">
      <c r="A188" s="172" t="str">
        <f t="array" ref="A188">IFERROR(INDEX('Annex 2 EHV charges'!$A$11:$A$260, MATCH(0, IF(ISBLANK('Annex 2 EHV charges'!$A$11:$A$260),1, COUNTIF(A$4:$A187, 'Annex 2 EHV charges'!$A$11:$A$260)), 0)),"")</f>
        <v>New Import 16</v>
      </c>
      <c r="B188" s="172" t="str">
        <f>IF($A188="","",VLOOKUP($A188,'Annex 2 EHV charges'!$A:$O,2,0))</f>
        <v>New Import 16</v>
      </c>
      <c r="C188" s="173" t="str">
        <f>IF($A188="","",VLOOKUP($A188,'Annex 2 EHV charges'!$A:$O,3,0))</f>
        <v>New Import 16</v>
      </c>
      <c r="D188" s="172" t="str">
        <f>IF($A188="","",VLOOKUP($A188,'Annex 2 EHV charges'!$A:$O,7,0))</f>
        <v>Coney Grey</v>
      </c>
      <c r="E188" s="174">
        <f>IFERROR(IF(VLOOKUP($A188,'Annex 2 EHV charges'!$A:$O,8,FALSE)=0,"",VLOOKUP($A188,'Annex 2 EHV charges'!$A:$O,8,FALSE)),"")</f>
        <v>1.1890000000000001</v>
      </c>
      <c r="F188" s="175">
        <f>IFERROR(IF(VLOOKUP($A188,'Annex 2 EHV charges'!$A:$O,9,FALSE)=0,"",VLOOKUP($A188,'Annex 2 EHV charges'!$A:$O,9,FALSE)),"")</f>
        <v>3.26</v>
      </c>
      <c r="G188" s="176">
        <f>IFERROR(IF(VLOOKUP($A188,'Annex 2 EHV charges'!$A:$O,10,FALSE)=0,"",VLOOKUP($A188,'Annex 2 EHV charges'!$A:$O,10,FALSE)),"")</f>
        <v>1.71</v>
      </c>
      <c r="H188" s="176">
        <f>IFERROR(IF(VLOOKUP($A188,'Annex 2 EHV charges'!$A:$O,11,FALSE)=0,"",VLOOKUP($A188,'Annex 2 EHV charges'!$A:$O,11,FALSE)),"")</f>
        <v>1.71</v>
      </c>
    </row>
    <row r="189" spans="1:8" ht="25.5" x14ac:dyDescent="0.2">
      <c r="A189" s="172" t="str">
        <f t="array" ref="A189">IFERROR(INDEX('Annex 2 EHV charges'!$A$11:$A$260, MATCH(0, IF(ISBLANK('Annex 2 EHV charges'!$A$11:$A$260),1, COUNTIF(A$4:$A188, 'Annex 2 EHV charges'!$A$11:$A$260)), 0)),"")</f>
        <v>New Import 17</v>
      </c>
      <c r="B189" s="172" t="str">
        <f>IF($A189="","",VLOOKUP($A189,'Annex 2 EHV charges'!$A:$O,2,0))</f>
        <v>New Import 17</v>
      </c>
      <c r="C189" s="173" t="str">
        <f>IF($A189="","",VLOOKUP($A189,'Annex 2 EHV charges'!$A:$O,3,0))</f>
        <v>New Import 17</v>
      </c>
      <c r="D189" s="172" t="str">
        <f>IF($A189="","",VLOOKUP($A189,'Annex 2 EHV charges'!$A:$O,7,0))</f>
        <v>Coventry West Solar Farm</v>
      </c>
      <c r="E189" s="174" t="str">
        <f>IFERROR(IF(VLOOKUP($A189,'Annex 2 EHV charges'!$A:$O,8,FALSE)=0,"",VLOOKUP($A189,'Annex 2 EHV charges'!$A:$O,8,FALSE)),"")</f>
        <v/>
      </c>
      <c r="F189" s="175">
        <f>IFERROR(IF(VLOOKUP($A189,'Annex 2 EHV charges'!$A:$O,9,FALSE)=0,"",VLOOKUP($A189,'Annex 2 EHV charges'!$A:$O,9,FALSE)),"")</f>
        <v>6.4</v>
      </c>
      <c r="G189" s="176">
        <f>IFERROR(IF(VLOOKUP($A189,'Annex 2 EHV charges'!$A:$O,10,FALSE)=0,"",VLOOKUP($A189,'Annex 2 EHV charges'!$A:$O,10,FALSE)),"")</f>
        <v>1.77</v>
      </c>
      <c r="H189" s="176">
        <f>IFERROR(IF(VLOOKUP($A189,'Annex 2 EHV charges'!$A:$O,11,FALSE)=0,"",VLOOKUP($A189,'Annex 2 EHV charges'!$A:$O,11,FALSE)),"")</f>
        <v>1.77</v>
      </c>
    </row>
    <row r="190" spans="1:8" ht="25.5" x14ac:dyDescent="0.2">
      <c r="A190" s="172" t="str">
        <f t="array" ref="A190">IFERROR(INDEX('Annex 2 EHV charges'!$A$11:$A$260, MATCH(0, IF(ISBLANK('Annex 2 EHV charges'!$A$11:$A$260),1, COUNTIF(A$4:$A189, 'Annex 2 EHV charges'!$A$11:$A$260)), 0)),"")</f>
        <v>New Import 18</v>
      </c>
      <c r="B190" s="172" t="str">
        <f>IF($A190="","",VLOOKUP($A190,'Annex 2 EHV charges'!$A:$O,2,0))</f>
        <v>New Import 18</v>
      </c>
      <c r="C190" s="173" t="str">
        <f>IF($A190="","",VLOOKUP($A190,'Annex 2 EHV charges'!$A:$O,3,0))</f>
        <v>New Import 18</v>
      </c>
      <c r="D190" s="172" t="str">
        <f>IF($A190="","",VLOOKUP($A190,'Annex 2 EHV charges'!$A:$O,7,0))</f>
        <v>Crownhill, Ropsley</v>
      </c>
      <c r="E190" s="174" t="str">
        <f>IFERROR(IF(VLOOKUP($A190,'Annex 2 EHV charges'!$A:$O,8,FALSE)=0,"",VLOOKUP($A190,'Annex 2 EHV charges'!$A:$O,8,FALSE)),"")</f>
        <v/>
      </c>
      <c r="F190" s="175">
        <f>IFERROR(IF(VLOOKUP($A190,'Annex 2 EHV charges'!$A:$O,9,FALSE)=0,"",VLOOKUP($A190,'Annex 2 EHV charges'!$A:$O,9,FALSE)),"")</f>
        <v>0.47</v>
      </c>
      <c r="G190" s="176">
        <f>IFERROR(IF(VLOOKUP($A190,'Annex 2 EHV charges'!$A:$O,10,FALSE)=0,"",VLOOKUP($A190,'Annex 2 EHV charges'!$A:$O,10,FALSE)),"")</f>
        <v>1.71</v>
      </c>
      <c r="H190" s="176">
        <f>IFERROR(IF(VLOOKUP($A190,'Annex 2 EHV charges'!$A:$O,11,FALSE)=0,"",VLOOKUP($A190,'Annex 2 EHV charges'!$A:$O,11,FALSE)),"")</f>
        <v>1.71</v>
      </c>
    </row>
    <row r="191" spans="1:8" ht="25.5" x14ac:dyDescent="0.2">
      <c r="A191" s="172" t="str">
        <f t="array" ref="A191">IFERROR(INDEX('Annex 2 EHV charges'!$A$11:$A$260, MATCH(0, IF(ISBLANK('Annex 2 EHV charges'!$A$11:$A$260),1, COUNTIF(A$4:$A190, 'Annex 2 EHV charges'!$A$11:$A$260)), 0)),"")</f>
        <v>New Import 19</v>
      </c>
      <c r="B191" s="172" t="str">
        <f>IF($A191="","",VLOOKUP($A191,'Annex 2 EHV charges'!$A:$O,2,0))</f>
        <v>New Import 19</v>
      </c>
      <c r="C191" s="173" t="str">
        <f>IF($A191="","",VLOOKUP($A191,'Annex 2 EHV charges'!$A:$O,3,0))</f>
        <v>New Import 19</v>
      </c>
      <c r="D191" s="172" t="str">
        <f>IF($A191="","",VLOOKUP($A191,'Annex 2 EHV charges'!$A:$O,7,0))</f>
        <v>Dayfields Farm</v>
      </c>
      <c r="E191" s="174">
        <f>IFERROR(IF(VLOOKUP($A191,'Annex 2 EHV charges'!$A:$O,8,FALSE)=0,"",VLOOKUP($A191,'Annex 2 EHV charges'!$A:$O,8,FALSE)),"")</f>
        <v>1.1910000000000001</v>
      </c>
      <c r="F191" s="175">
        <f>IFERROR(IF(VLOOKUP($A191,'Annex 2 EHV charges'!$A:$O,9,FALSE)=0,"",VLOOKUP($A191,'Annex 2 EHV charges'!$A:$O,9,FALSE)),"")</f>
        <v>3.16</v>
      </c>
      <c r="G191" s="176">
        <f>IFERROR(IF(VLOOKUP($A191,'Annex 2 EHV charges'!$A:$O,10,FALSE)=0,"",VLOOKUP($A191,'Annex 2 EHV charges'!$A:$O,10,FALSE)),"")</f>
        <v>1.71</v>
      </c>
      <c r="H191" s="176">
        <f>IFERROR(IF(VLOOKUP($A191,'Annex 2 EHV charges'!$A:$O,11,FALSE)=0,"",VLOOKUP($A191,'Annex 2 EHV charges'!$A:$O,11,FALSE)),"")</f>
        <v>1.71</v>
      </c>
    </row>
    <row r="192" spans="1:8" ht="25.5" x14ac:dyDescent="0.2">
      <c r="A192" s="172" t="str">
        <f t="array" ref="A192">IFERROR(INDEX('Annex 2 EHV charges'!$A$11:$A$260, MATCH(0, IF(ISBLANK('Annex 2 EHV charges'!$A$11:$A$260),1, COUNTIF(A$4:$A191, 'Annex 2 EHV charges'!$A$11:$A$260)), 0)),"")</f>
        <v>New Import 20</v>
      </c>
      <c r="B192" s="172" t="str">
        <f>IF($A192="","",VLOOKUP($A192,'Annex 2 EHV charges'!$A:$O,2,0))</f>
        <v>New Import 20</v>
      </c>
      <c r="C192" s="173" t="str">
        <f>IF($A192="","",VLOOKUP($A192,'Annex 2 EHV charges'!$A:$O,3,0))</f>
        <v>New Import 20</v>
      </c>
      <c r="D192" s="172" t="str">
        <f>IF($A192="","",VLOOKUP($A192,'Annex 2 EHV charges'!$A:$O,7,0))</f>
        <v>Decoy Farm Crowland WF</v>
      </c>
      <c r="E192" s="174" t="str">
        <f>IFERROR(IF(VLOOKUP($A192,'Annex 2 EHV charges'!$A:$O,8,FALSE)=0,"",VLOOKUP($A192,'Annex 2 EHV charges'!$A:$O,8,FALSE)),"")</f>
        <v/>
      </c>
      <c r="F192" s="175">
        <f>IFERROR(IF(VLOOKUP($A192,'Annex 2 EHV charges'!$A:$O,9,FALSE)=0,"",VLOOKUP($A192,'Annex 2 EHV charges'!$A:$O,9,FALSE)),"")</f>
        <v>3.61</v>
      </c>
      <c r="G192" s="176">
        <f>IFERROR(IF(VLOOKUP($A192,'Annex 2 EHV charges'!$A:$O,10,FALSE)=0,"",VLOOKUP($A192,'Annex 2 EHV charges'!$A:$O,10,FALSE)),"")</f>
        <v>1.19</v>
      </c>
      <c r="H192" s="176">
        <f>IFERROR(IF(VLOOKUP($A192,'Annex 2 EHV charges'!$A:$O,11,FALSE)=0,"",VLOOKUP($A192,'Annex 2 EHV charges'!$A:$O,11,FALSE)),"")</f>
        <v>1.19</v>
      </c>
    </row>
    <row r="193" spans="1:8" ht="25.5" x14ac:dyDescent="0.2">
      <c r="A193" s="172" t="str">
        <f t="array" ref="A193">IFERROR(INDEX('Annex 2 EHV charges'!$A$11:$A$260, MATCH(0, IF(ISBLANK('Annex 2 EHV charges'!$A$11:$A$260),1, COUNTIF(A$4:$A192, 'Annex 2 EHV charges'!$A$11:$A$260)), 0)),"")</f>
        <v>New Import 21</v>
      </c>
      <c r="B193" s="172" t="str">
        <f>IF($A193="","",VLOOKUP($A193,'Annex 2 EHV charges'!$A:$O,2,0))</f>
        <v>New Import 21</v>
      </c>
      <c r="C193" s="173" t="str">
        <f>IF($A193="","",VLOOKUP($A193,'Annex 2 EHV charges'!$A:$O,3,0))</f>
        <v>New Import 21</v>
      </c>
      <c r="D193" s="172" t="str">
        <f>IF($A193="","",VLOOKUP($A193,'Annex 2 EHV charges'!$A:$O,7,0))</f>
        <v>Derby New Waste Treatment</v>
      </c>
      <c r="E193" s="174">
        <f>IFERROR(IF(VLOOKUP($A193,'Annex 2 EHV charges'!$A:$O,8,FALSE)=0,"",VLOOKUP($A193,'Annex 2 EHV charges'!$A:$O,8,FALSE)),"")</f>
        <v>1.171</v>
      </c>
      <c r="F193" s="175">
        <f>IFERROR(IF(VLOOKUP($A193,'Annex 2 EHV charges'!$A:$O,9,FALSE)=0,"",VLOOKUP($A193,'Annex 2 EHV charges'!$A:$O,9,FALSE)),"")</f>
        <v>561.13</v>
      </c>
      <c r="G193" s="176">
        <f>IFERROR(IF(VLOOKUP($A193,'Annex 2 EHV charges'!$A:$O,10,FALSE)=0,"",VLOOKUP($A193,'Annex 2 EHV charges'!$A:$O,10,FALSE)),"")</f>
        <v>1.67</v>
      </c>
      <c r="H193" s="176">
        <f>IFERROR(IF(VLOOKUP($A193,'Annex 2 EHV charges'!$A:$O,11,FALSE)=0,"",VLOOKUP($A193,'Annex 2 EHV charges'!$A:$O,11,FALSE)),"")</f>
        <v>1.67</v>
      </c>
    </row>
    <row r="194" spans="1:8" ht="25.5" x14ac:dyDescent="0.2">
      <c r="A194" s="172" t="str">
        <f t="array" ref="A194">IFERROR(INDEX('Annex 2 EHV charges'!$A$11:$A$260, MATCH(0, IF(ISBLANK('Annex 2 EHV charges'!$A$11:$A$260),1, COUNTIF(A$4:$A193, 'Annex 2 EHV charges'!$A$11:$A$260)), 0)),"")</f>
        <v>New Import 22</v>
      </c>
      <c r="B194" s="172" t="str">
        <f>IF($A194="","",VLOOKUP($A194,'Annex 2 EHV charges'!$A:$O,2,0))</f>
        <v>New Import 22</v>
      </c>
      <c r="C194" s="173" t="str">
        <f>IF($A194="","",VLOOKUP($A194,'Annex 2 EHV charges'!$A:$O,3,0))</f>
        <v>New Import 22</v>
      </c>
      <c r="D194" s="172" t="str">
        <f>IF($A194="","",VLOOKUP($A194,'Annex 2 EHV charges'!$A:$O,7,0))</f>
        <v>Dorcas Lane Wind Farm</v>
      </c>
      <c r="E194" s="174" t="str">
        <f>IFERROR(IF(VLOOKUP($A194,'Annex 2 EHV charges'!$A:$O,8,FALSE)=0,"",VLOOKUP($A194,'Annex 2 EHV charges'!$A:$O,8,FALSE)),"")</f>
        <v/>
      </c>
      <c r="F194" s="175">
        <f>IFERROR(IF(VLOOKUP($A194,'Annex 2 EHV charges'!$A:$O,9,FALSE)=0,"",VLOOKUP($A194,'Annex 2 EHV charges'!$A:$O,9,FALSE)),"")</f>
        <v>193.7</v>
      </c>
      <c r="G194" s="176">
        <f>IFERROR(IF(VLOOKUP($A194,'Annex 2 EHV charges'!$A:$O,10,FALSE)=0,"",VLOOKUP($A194,'Annex 2 EHV charges'!$A:$O,10,FALSE)),"")</f>
        <v>1.39</v>
      </c>
      <c r="H194" s="176">
        <f>IFERROR(IF(VLOOKUP($A194,'Annex 2 EHV charges'!$A:$O,11,FALSE)=0,"",VLOOKUP($A194,'Annex 2 EHV charges'!$A:$O,11,FALSE)),"")</f>
        <v>1.39</v>
      </c>
    </row>
    <row r="195" spans="1:8" ht="25.5" x14ac:dyDescent="0.2">
      <c r="A195" s="172" t="str">
        <f t="array" ref="A195">IFERROR(INDEX('Annex 2 EHV charges'!$A$11:$A$260, MATCH(0, IF(ISBLANK('Annex 2 EHV charges'!$A$11:$A$260),1, COUNTIF(A$4:$A194, 'Annex 2 EHV charges'!$A$11:$A$260)), 0)),"")</f>
        <v>New Import 23</v>
      </c>
      <c r="B195" s="172" t="str">
        <f>IF($A195="","",VLOOKUP($A195,'Annex 2 EHV charges'!$A:$O,2,0))</f>
        <v>New Import 23</v>
      </c>
      <c r="C195" s="173" t="str">
        <f>IF($A195="","",VLOOKUP($A195,'Annex 2 EHV charges'!$A:$O,3,0))</f>
        <v>New Import 23</v>
      </c>
      <c r="D195" s="172" t="str">
        <f>IF($A195="","",VLOOKUP($A195,'Annex 2 EHV charges'!$A:$O,7,0))</f>
        <v>Drakelow Solar Farm</v>
      </c>
      <c r="E195" s="174" t="str">
        <f>IFERROR(IF(VLOOKUP($A195,'Annex 2 EHV charges'!$A:$O,8,FALSE)=0,"",VLOOKUP($A195,'Annex 2 EHV charges'!$A:$O,8,FALSE)),"")</f>
        <v/>
      </c>
      <c r="F195" s="175">
        <f>IFERROR(IF(VLOOKUP($A195,'Annex 2 EHV charges'!$A:$O,9,FALSE)=0,"",VLOOKUP($A195,'Annex 2 EHV charges'!$A:$O,9,FALSE)),"")</f>
        <v>7.04</v>
      </c>
      <c r="G195" s="176">
        <f>IFERROR(IF(VLOOKUP($A195,'Annex 2 EHV charges'!$A:$O,10,FALSE)=0,"",VLOOKUP($A195,'Annex 2 EHV charges'!$A:$O,10,FALSE)),"")</f>
        <v>1.71</v>
      </c>
      <c r="H195" s="176">
        <f>IFERROR(IF(VLOOKUP($A195,'Annex 2 EHV charges'!$A:$O,11,FALSE)=0,"",VLOOKUP($A195,'Annex 2 EHV charges'!$A:$O,11,FALSE)),"")</f>
        <v>1.71</v>
      </c>
    </row>
    <row r="196" spans="1:8" ht="25.5" x14ac:dyDescent="0.2">
      <c r="A196" s="172" t="str">
        <f t="array" ref="A196">IFERROR(INDEX('Annex 2 EHV charges'!$A$11:$A$260, MATCH(0, IF(ISBLANK('Annex 2 EHV charges'!$A$11:$A$260),1, COUNTIF(A$4:$A195, 'Annex 2 EHV charges'!$A$11:$A$260)), 0)),"")</f>
        <v>New Import 24</v>
      </c>
      <c r="B196" s="172" t="str">
        <f>IF($A196="","",VLOOKUP($A196,'Annex 2 EHV charges'!$A:$O,2,0))</f>
        <v>New Import 24</v>
      </c>
      <c r="C196" s="173" t="str">
        <f>IF($A196="","",VLOOKUP($A196,'Annex 2 EHV charges'!$A:$O,3,0))</f>
        <v>New Import 24</v>
      </c>
      <c r="D196" s="172" t="str">
        <f>IF($A196="","",VLOOKUP($A196,'Annex 2 EHV charges'!$A:$O,7,0))</f>
        <v>Fenndyke Solar Farm</v>
      </c>
      <c r="E196" s="174" t="str">
        <f>IFERROR(IF(VLOOKUP($A196,'Annex 2 EHV charges'!$A:$O,8,FALSE)=0,"",VLOOKUP($A196,'Annex 2 EHV charges'!$A:$O,8,FALSE)),"")</f>
        <v/>
      </c>
      <c r="F196" s="175">
        <f>IFERROR(IF(VLOOKUP($A196,'Annex 2 EHV charges'!$A:$O,9,FALSE)=0,"",VLOOKUP($A196,'Annex 2 EHV charges'!$A:$O,9,FALSE)),"")</f>
        <v>16.38</v>
      </c>
      <c r="G196" s="176">
        <f>IFERROR(IF(VLOOKUP($A196,'Annex 2 EHV charges'!$A:$O,10,FALSE)=0,"",VLOOKUP($A196,'Annex 2 EHV charges'!$A:$O,10,FALSE)),"")</f>
        <v>1.71</v>
      </c>
      <c r="H196" s="176">
        <f>IFERROR(IF(VLOOKUP($A196,'Annex 2 EHV charges'!$A:$O,11,FALSE)=0,"",VLOOKUP($A196,'Annex 2 EHV charges'!$A:$O,11,FALSE)),"")</f>
        <v>1.71</v>
      </c>
    </row>
    <row r="197" spans="1:8" ht="25.5" x14ac:dyDescent="0.2">
      <c r="A197" s="172" t="str">
        <f t="array" ref="A197">IFERROR(INDEX('Annex 2 EHV charges'!$A$11:$A$260, MATCH(0, IF(ISBLANK('Annex 2 EHV charges'!$A$11:$A$260),1, COUNTIF(A$4:$A196, 'Annex 2 EHV charges'!$A$11:$A$260)), 0)),"")</f>
        <v>New Import 25</v>
      </c>
      <c r="B197" s="172" t="str">
        <f>IF($A197="","",VLOOKUP($A197,'Annex 2 EHV charges'!$A:$O,2,0))</f>
        <v>New Import 25</v>
      </c>
      <c r="C197" s="173" t="str">
        <f>IF($A197="","",VLOOKUP($A197,'Annex 2 EHV charges'!$A:$O,3,0))</f>
        <v>New Import 25</v>
      </c>
      <c r="D197" s="172" t="str">
        <f>IF($A197="","",VLOOKUP($A197,'Annex 2 EHV charges'!$A:$O,7,0))</f>
        <v>Fosse Way Solar Farm</v>
      </c>
      <c r="E197" s="174" t="str">
        <f>IFERROR(IF(VLOOKUP($A197,'Annex 2 EHV charges'!$A:$O,8,FALSE)=0,"",VLOOKUP($A197,'Annex 2 EHV charges'!$A:$O,8,FALSE)),"")</f>
        <v/>
      </c>
      <c r="F197" s="175">
        <f>IFERROR(IF(VLOOKUP($A197,'Annex 2 EHV charges'!$A:$O,9,FALSE)=0,"",VLOOKUP($A197,'Annex 2 EHV charges'!$A:$O,9,FALSE)),"")</f>
        <v>10.88</v>
      </c>
      <c r="G197" s="176">
        <f>IFERROR(IF(VLOOKUP($A197,'Annex 2 EHV charges'!$A:$O,10,FALSE)=0,"",VLOOKUP($A197,'Annex 2 EHV charges'!$A:$O,10,FALSE)),"")</f>
        <v>1.71</v>
      </c>
      <c r="H197" s="176">
        <f>IFERROR(IF(VLOOKUP($A197,'Annex 2 EHV charges'!$A:$O,11,FALSE)=0,"",VLOOKUP($A197,'Annex 2 EHV charges'!$A:$O,11,FALSE)),"")</f>
        <v>1.71</v>
      </c>
    </row>
    <row r="198" spans="1:8" ht="25.5" x14ac:dyDescent="0.2">
      <c r="A198" s="172" t="str">
        <f t="array" ref="A198">IFERROR(INDEX('Annex 2 EHV charges'!$A$11:$A$260, MATCH(0, IF(ISBLANK('Annex 2 EHV charges'!$A$11:$A$260),1, COUNTIF(A$4:$A197, 'Annex 2 EHV charges'!$A$11:$A$260)), 0)),"")</f>
        <v>New Import 26</v>
      </c>
      <c r="B198" s="172" t="str">
        <f>IF($A198="","",VLOOKUP($A198,'Annex 2 EHV charges'!$A:$O,2,0))</f>
        <v>New Import 26</v>
      </c>
      <c r="C198" s="173" t="str">
        <f>IF($A198="","",VLOOKUP($A198,'Annex 2 EHV charges'!$A:$O,3,0))</f>
        <v>New Import 26</v>
      </c>
      <c r="D198" s="172" t="str">
        <f>IF($A198="","",VLOOKUP($A198,'Annex 2 EHV charges'!$A:$O,7,0))</f>
        <v>Grange Fm Gaydon PV</v>
      </c>
      <c r="E198" s="174" t="str">
        <f>IFERROR(IF(VLOOKUP($A198,'Annex 2 EHV charges'!$A:$O,8,FALSE)=0,"",VLOOKUP($A198,'Annex 2 EHV charges'!$A:$O,8,FALSE)),"")</f>
        <v/>
      </c>
      <c r="F198" s="175">
        <f>IFERROR(IF(VLOOKUP($A198,'Annex 2 EHV charges'!$A:$O,9,FALSE)=0,"",VLOOKUP($A198,'Annex 2 EHV charges'!$A:$O,9,FALSE)),"")</f>
        <v>23.4</v>
      </c>
      <c r="G198" s="176">
        <f>IFERROR(IF(VLOOKUP($A198,'Annex 2 EHV charges'!$A:$O,10,FALSE)=0,"",VLOOKUP($A198,'Annex 2 EHV charges'!$A:$O,10,FALSE)),"")</f>
        <v>1.71</v>
      </c>
      <c r="H198" s="176">
        <f>IFERROR(IF(VLOOKUP($A198,'Annex 2 EHV charges'!$A:$O,11,FALSE)=0,"",VLOOKUP($A198,'Annex 2 EHV charges'!$A:$O,11,FALSE)),"")</f>
        <v>1.71</v>
      </c>
    </row>
    <row r="199" spans="1:8" ht="25.5" x14ac:dyDescent="0.2">
      <c r="A199" s="172" t="str">
        <f t="array" ref="A199">IFERROR(INDEX('Annex 2 EHV charges'!$A$11:$A$260, MATCH(0, IF(ISBLANK('Annex 2 EHV charges'!$A$11:$A$260),1, COUNTIF(A$4:$A198, 'Annex 2 EHV charges'!$A$11:$A$260)), 0)),"")</f>
        <v>New Import 27</v>
      </c>
      <c r="B199" s="172" t="str">
        <f>IF($A199="","",VLOOKUP($A199,'Annex 2 EHV charges'!$A:$O,2,0))</f>
        <v>New Import 27</v>
      </c>
      <c r="C199" s="173" t="str">
        <f>IF($A199="","",VLOOKUP($A199,'Annex 2 EHV charges'!$A:$O,3,0))</f>
        <v>New Import 27</v>
      </c>
      <c r="D199" s="172" t="str">
        <f>IF($A199="","",VLOOKUP($A199,'Annex 2 EHV charges'!$A:$O,7,0))</f>
        <v>Grange Farm Solar Farm</v>
      </c>
      <c r="E199" s="174">
        <f>IFERROR(IF(VLOOKUP($A199,'Annex 2 EHV charges'!$A:$O,8,FALSE)=0,"",VLOOKUP($A199,'Annex 2 EHV charges'!$A:$O,8,FALSE)),"")</f>
        <v>0.46200000000000002</v>
      </c>
      <c r="F199" s="175">
        <f>IFERROR(IF(VLOOKUP($A199,'Annex 2 EHV charges'!$A:$O,9,FALSE)=0,"",VLOOKUP($A199,'Annex 2 EHV charges'!$A:$O,9,FALSE)),"")</f>
        <v>27.53</v>
      </c>
      <c r="G199" s="176">
        <f>IFERROR(IF(VLOOKUP($A199,'Annex 2 EHV charges'!$A:$O,10,FALSE)=0,"",VLOOKUP($A199,'Annex 2 EHV charges'!$A:$O,10,FALSE)),"")</f>
        <v>2.13</v>
      </c>
      <c r="H199" s="176">
        <f>IFERROR(IF(VLOOKUP($A199,'Annex 2 EHV charges'!$A:$O,11,FALSE)=0,"",VLOOKUP($A199,'Annex 2 EHV charges'!$A:$O,11,FALSE)),"")</f>
        <v>2.13</v>
      </c>
    </row>
    <row r="200" spans="1:8" ht="25.5" x14ac:dyDescent="0.2">
      <c r="A200" s="172" t="str">
        <f t="array" ref="A200">IFERROR(INDEX('Annex 2 EHV charges'!$A$11:$A$260, MATCH(0, IF(ISBLANK('Annex 2 EHV charges'!$A$11:$A$260),1, COUNTIF(A$4:$A199, 'Annex 2 EHV charges'!$A$11:$A$260)), 0)),"")</f>
        <v>New Import 28</v>
      </c>
      <c r="B200" s="172" t="str">
        <f>IF($A200="","",VLOOKUP($A200,'Annex 2 EHV charges'!$A:$O,2,0))</f>
        <v>New Import 28</v>
      </c>
      <c r="C200" s="173" t="str">
        <f>IF($A200="","",VLOOKUP($A200,'Annex 2 EHV charges'!$A:$O,3,0))</f>
        <v>New Import 28</v>
      </c>
      <c r="D200" s="172" t="str">
        <f>IF($A200="","",VLOOKUP($A200,'Annex 2 EHV charges'!$A:$O,7,0))</f>
        <v>Hanby Grange Solar Farm</v>
      </c>
      <c r="E200" s="174" t="str">
        <f>IFERROR(IF(VLOOKUP($A200,'Annex 2 EHV charges'!$A:$O,8,FALSE)=0,"",VLOOKUP($A200,'Annex 2 EHV charges'!$A:$O,8,FALSE)),"")</f>
        <v/>
      </c>
      <c r="F200" s="175">
        <f>IFERROR(IF(VLOOKUP($A200,'Annex 2 EHV charges'!$A:$O,9,FALSE)=0,"",VLOOKUP($A200,'Annex 2 EHV charges'!$A:$O,9,FALSE)),"")</f>
        <v>4.46</v>
      </c>
      <c r="G200" s="176">
        <f>IFERROR(IF(VLOOKUP($A200,'Annex 2 EHV charges'!$A:$O,10,FALSE)=0,"",VLOOKUP($A200,'Annex 2 EHV charges'!$A:$O,10,FALSE)),"")</f>
        <v>1.71</v>
      </c>
      <c r="H200" s="176">
        <f>IFERROR(IF(VLOOKUP($A200,'Annex 2 EHV charges'!$A:$O,11,FALSE)=0,"",VLOOKUP($A200,'Annex 2 EHV charges'!$A:$O,11,FALSE)),"")</f>
        <v>1.71</v>
      </c>
    </row>
    <row r="201" spans="1:8" ht="25.5" x14ac:dyDescent="0.2">
      <c r="A201" s="172" t="str">
        <f t="array" ref="A201">IFERROR(INDEX('Annex 2 EHV charges'!$A$11:$A$260, MATCH(0, IF(ISBLANK('Annex 2 EHV charges'!$A$11:$A$260),1, COUNTIF(A$4:$A200, 'Annex 2 EHV charges'!$A$11:$A$260)), 0)),"")</f>
        <v>New Import 29</v>
      </c>
      <c r="B201" s="172" t="str">
        <f>IF($A201="","",VLOOKUP($A201,'Annex 2 EHV charges'!$A:$O,2,0))</f>
        <v>New Import 29</v>
      </c>
      <c r="C201" s="173" t="str">
        <f>IF($A201="","",VLOOKUP($A201,'Annex 2 EHV charges'!$A:$O,3,0))</f>
        <v>New Import 29</v>
      </c>
      <c r="D201" s="172" t="str">
        <f>IF($A201="","",VLOOKUP($A201,'Annex 2 EHV charges'!$A:$O,7,0))</f>
        <v>Heckington Fen</v>
      </c>
      <c r="E201" s="174" t="str">
        <f>IFERROR(IF(VLOOKUP($A201,'Annex 2 EHV charges'!$A:$O,8,FALSE)=0,"",VLOOKUP($A201,'Annex 2 EHV charges'!$A:$O,8,FALSE)),"")</f>
        <v/>
      </c>
      <c r="F201" s="175">
        <f>IFERROR(IF(VLOOKUP($A201,'Annex 2 EHV charges'!$A:$O,9,FALSE)=0,"",VLOOKUP($A201,'Annex 2 EHV charges'!$A:$O,9,FALSE)),"")</f>
        <v>701.22</v>
      </c>
      <c r="G201" s="176">
        <f>IFERROR(IF(VLOOKUP($A201,'Annex 2 EHV charges'!$A:$O,10,FALSE)=0,"",VLOOKUP($A201,'Annex 2 EHV charges'!$A:$O,10,FALSE)),"")</f>
        <v>1.1299999999999999</v>
      </c>
      <c r="H201" s="176">
        <f>IFERROR(IF(VLOOKUP($A201,'Annex 2 EHV charges'!$A:$O,11,FALSE)=0,"",VLOOKUP($A201,'Annex 2 EHV charges'!$A:$O,11,FALSE)),"")</f>
        <v>1.1299999999999999</v>
      </c>
    </row>
    <row r="202" spans="1:8" ht="25.5" x14ac:dyDescent="0.2">
      <c r="A202" s="172" t="str">
        <f t="array" ref="A202">IFERROR(INDEX('Annex 2 EHV charges'!$A$11:$A$260, MATCH(0, IF(ISBLANK('Annex 2 EHV charges'!$A$11:$A$260),1, COUNTIF(A$4:$A201, 'Annex 2 EHV charges'!$A$11:$A$260)), 0)),"")</f>
        <v>New Import 30</v>
      </c>
      <c r="B202" s="172" t="str">
        <f>IF($A202="","",VLOOKUP($A202,'Annex 2 EHV charges'!$A:$O,2,0))</f>
        <v>New Import 30</v>
      </c>
      <c r="C202" s="173" t="str">
        <f>IF($A202="","",VLOOKUP($A202,'Annex 2 EHV charges'!$A:$O,3,0))</f>
        <v>New Import 30</v>
      </c>
      <c r="D202" s="172" t="str">
        <f>IF($A202="","",VLOOKUP($A202,'Annex 2 EHV charges'!$A:$O,7,0))</f>
        <v>Highfield Fm Honington PV</v>
      </c>
      <c r="E202" s="174" t="str">
        <f>IFERROR(IF(VLOOKUP($A202,'Annex 2 EHV charges'!$A:$O,8,FALSE)=0,"",VLOOKUP($A202,'Annex 2 EHV charges'!$A:$O,8,FALSE)),"")</f>
        <v/>
      </c>
      <c r="F202" s="175">
        <f>IFERROR(IF(VLOOKUP($A202,'Annex 2 EHV charges'!$A:$O,9,FALSE)=0,"",VLOOKUP($A202,'Annex 2 EHV charges'!$A:$O,9,FALSE)),"")</f>
        <v>3.08</v>
      </c>
      <c r="G202" s="176">
        <f>IFERROR(IF(VLOOKUP($A202,'Annex 2 EHV charges'!$A:$O,10,FALSE)=0,"",VLOOKUP($A202,'Annex 2 EHV charges'!$A:$O,10,FALSE)),"")</f>
        <v>1.71</v>
      </c>
      <c r="H202" s="176">
        <f>IFERROR(IF(VLOOKUP($A202,'Annex 2 EHV charges'!$A:$O,11,FALSE)=0,"",VLOOKUP($A202,'Annex 2 EHV charges'!$A:$O,11,FALSE)),"")</f>
        <v>1.71</v>
      </c>
    </row>
    <row r="203" spans="1:8" ht="25.5" x14ac:dyDescent="0.2">
      <c r="A203" s="172" t="str">
        <f t="array" ref="A203">IFERROR(INDEX('Annex 2 EHV charges'!$A$11:$A$260, MATCH(0, IF(ISBLANK('Annex 2 EHV charges'!$A$11:$A$260),1, COUNTIF(A$4:$A202, 'Annex 2 EHV charges'!$A$11:$A$260)), 0)),"")</f>
        <v>New Import 31</v>
      </c>
      <c r="B203" s="172" t="str">
        <f>IF($A203="","",VLOOKUP($A203,'Annex 2 EHV charges'!$A:$O,2,0))</f>
        <v>New Import 31</v>
      </c>
      <c r="C203" s="173" t="str">
        <f>IF($A203="","",VLOOKUP($A203,'Annex 2 EHV charges'!$A:$O,3,0))</f>
        <v>New Import 31</v>
      </c>
      <c r="D203" s="172" t="str">
        <f>IF($A203="","",VLOOKUP($A203,'Annex 2 EHV charges'!$A:$O,7,0))</f>
        <v>Holtwood Farm2</v>
      </c>
      <c r="E203" s="174">
        <f>IFERROR(IF(VLOOKUP($A203,'Annex 2 EHV charges'!$A:$O,8,FALSE)=0,"",VLOOKUP($A203,'Annex 2 EHV charges'!$A:$O,8,FALSE)),"")</f>
        <v>1.1859999999999999</v>
      </c>
      <c r="F203" s="175">
        <f>IFERROR(IF(VLOOKUP($A203,'Annex 2 EHV charges'!$A:$O,9,FALSE)=0,"",VLOOKUP($A203,'Annex 2 EHV charges'!$A:$O,9,FALSE)),"")</f>
        <v>12.89</v>
      </c>
      <c r="G203" s="176">
        <f>IFERROR(IF(VLOOKUP($A203,'Annex 2 EHV charges'!$A:$O,10,FALSE)=0,"",VLOOKUP($A203,'Annex 2 EHV charges'!$A:$O,10,FALSE)),"")</f>
        <v>1.71</v>
      </c>
      <c r="H203" s="176">
        <f>IFERROR(IF(VLOOKUP($A203,'Annex 2 EHV charges'!$A:$O,11,FALSE)=0,"",VLOOKUP($A203,'Annex 2 EHV charges'!$A:$O,11,FALSE)),"")</f>
        <v>1.71</v>
      </c>
    </row>
    <row r="204" spans="1:8" ht="25.5" x14ac:dyDescent="0.2">
      <c r="A204" s="172" t="str">
        <f t="array" ref="A204">IFERROR(INDEX('Annex 2 EHV charges'!$A$11:$A$260, MATCH(0, IF(ISBLANK('Annex 2 EHV charges'!$A$11:$A$260),1, COUNTIF(A$4:$A203, 'Annex 2 EHV charges'!$A$11:$A$260)), 0)),"")</f>
        <v>New Import 32</v>
      </c>
      <c r="B204" s="172" t="str">
        <f>IF($A204="","",VLOOKUP($A204,'Annex 2 EHV charges'!$A:$O,2,0))</f>
        <v>New Import 32</v>
      </c>
      <c r="C204" s="173" t="str">
        <f>IF($A204="","",VLOOKUP($A204,'Annex 2 EHV charges'!$A:$O,3,0))</f>
        <v>New Import 32</v>
      </c>
      <c r="D204" s="172" t="str">
        <f>IF($A204="","",VLOOKUP($A204,'Annex 2 EHV charges'!$A:$O,7,0))</f>
        <v>Horsemoor Drove Wind Farm</v>
      </c>
      <c r="E204" s="174" t="str">
        <f>IFERROR(IF(VLOOKUP($A204,'Annex 2 EHV charges'!$A:$O,8,FALSE)=0,"",VLOOKUP($A204,'Annex 2 EHV charges'!$A:$O,8,FALSE)),"")</f>
        <v/>
      </c>
      <c r="F204" s="175">
        <f>IFERROR(IF(VLOOKUP($A204,'Annex 2 EHV charges'!$A:$O,9,FALSE)=0,"",VLOOKUP($A204,'Annex 2 EHV charges'!$A:$O,9,FALSE)),"")</f>
        <v>35.17</v>
      </c>
      <c r="G204" s="176">
        <f>IFERROR(IF(VLOOKUP($A204,'Annex 2 EHV charges'!$A:$O,10,FALSE)=0,"",VLOOKUP($A204,'Annex 2 EHV charges'!$A:$O,10,FALSE)),"")</f>
        <v>1.37</v>
      </c>
      <c r="H204" s="176">
        <f>IFERROR(IF(VLOOKUP($A204,'Annex 2 EHV charges'!$A:$O,11,FALSE)=0,"",VLOOKUP($A204,'Annex 2 EHV charges'!$A:$O,11,FALSE)),"")</f>
        <v>1.37</v>
      </c>
    </row>
    <row r="205" spans="1:8" ht="25.5" x14ac:dyDescent="0.2">
      <c r="A205" s="172" t="str">
        <f t="array" ref="A205">IFERROR(INDEX('Annex 2 EHV charges'!$A$11:$A$260, MATCH(0, IF(ISBLANK('Annex 2 EHV charges'!$A$11:$A$260),1, COUNTIF(A$4:$A204, 'Annex 2 EHV charges'!$A$11:$A$260)), 0)),"")</f>
        <v>New Import 33</v>
      </c>
      <c r="B205" s="172" t="str">
        <f>IF($A205="","",VLOOKUP($A205,'Annex 2 EHV charges'!$A:$O,2,0))</f>
        <v>New Import 33</v>
      </c>
      <c r="C205" s="173" t="str">
        <f>IF($A205="","",VLOOKUP($A205,'Annex 2 EHV charges'!$A:$O,3,0))</f>
        <v>New Import 33</v>
      </c>
      <c r="D205" s="172" t="str">
        <f>IF($A205="","",VLOOKUP($A205,'Annex 2 EHV charges'!$A:$O,7,0))</f>
        <v>John Brookes Sawmill</v>
      </c>
      <c r="E205" s="174" t="str">
        <f>IFERROR(IF(VLOOKUP($A205,'Annex 2 EHV charges'!$A:$O,8,FALSE)=0,"",VLOOKUP($A205,'Annex 2 EHV charges'!$A:$O,8,FALSE)),"")</f>
        <v/>
      </c>
      <c r="F205" s="175">
        <f>IFERROR(IF(VLOOKUP($A205,'Annex 2 EHV charges'!$A:$O,9,FALSE)=0,"",VLOOKUP($A205,'Annex 2 EHV charges'!$A:$O,9,FALSE)),"")</f>
        <v>511.61</v>
      </c>
      <c r="G205" s="176">
        <f>IFERROR(IF(VLOOKUP($A205,'Annex 2 EHV charges'!$A:$O,10,FALSE)=0,"",VLOOKUP($A205,'Annex 2 EHV charges'!$A:$O,10,FALSE)),"")</f>
        <v>1.37</v>
      </c>
      <c r="H205" s="176">
        <f>IFERROR(IF(VLOOKUP($A205,'Annex 2 EHV charges'!$A:$O,11,FALSE)=0,"",VLOOKUP($A205,'Annex 2 EHV charges'!$A:$O,11,FALSE)),"")</f>
        <v>1.37</v>
      </c>
    </row>
    <row r="206" spans="1:8" ht="25.5" x14ac:dyDescent="0.2">
      <c r="A206" s="172" t="str">
        <f t="array" ref="A206">IFERROR(INDEX('Annex 2 EHV charges'!$A$11:$A$260, MATCH(0, IF(ISBLANK('Annex 2 EHV charges'!$A$11:$A$260),1, COUNTIF(A$4:$A205, 'Annex 2 EHV charges'!$A$11:$A$260)), 0)),"")</f>
        <v>New Import 34</v>
      </c>
      <c r="B206" s="172" t="str">
        <f>IF($A206="","",VLOOKUP($A206,'Annex 2 EHV charges'!$A:$O,2,0))</f>
        <v>New Import 34</v>
      </c>
      <c r="C206" s="173" t="str">
        <f>IF($A206="","",VLOOKUP($A206,'Annex 2 EHV charges'!$A:$O,3,0))</f>
        <v>New Import 34</v>
      </c>
      <c r="D206" s="172" t="str">
        <f>IF($A206="","",VLOOKUP($A206,'Annex 2 EHV charges'!$A:$O,7,0))</f>
        <v>Ladywood Farm</v>
      </c>
      <c r="E206" s="174">
        <f>IFERROR(IF(VLOOKUP($A206,'Annex 2 EHV charges'!$A:$O,8,FALSE)=0,"",VLOOKUP($A206,'Annex 2 EHV charges'!$A:$O,8,FALSE)),"")</f>
        <v>1.1910000000000001</v>
      </c>
      <c r="F206" s="175">
        <f>IFERROR(IF(VLOOKUP($A206,'Annex 2 EHV charges'!$A:$O,9,FALSE)=0,"",VLOOKUP($A206,'Annex 2 EHV charges'!$A:$O,9,FALSE)),"")</f>
        <v>1.28</v>
      </c>
      <c r="G206" s="176">
        <f>IFERROR(IF(VLOOKUP($A206,'Annex 2 EHV charges'!$A:$O,10,FALSE)=0,"",VLOOKUP($A206,'Annex 2 EHV charges'!$A:$O,10,FALSE)),"")</f>
        <v>1.71</v>
      </c>
      <c r="H206" s="176">
        <f>IFERROR(IF(VLOOKUP($A206,'Annex 2 EHV charges'!$A:$O,11,FALSE)=0,"",VLOOKUP($A206,'Annex 2 EHV charges'!$A:$O,11,FALSE)),"")</f>
        <v>1.71</v>
      </c>
    </row>
    <row r="207" spans="1:8" ht="25.5" x14ac:dyDescent="0.2">
      <c r="A207" s="172" t="str">
        <f t="array" ref="A207">IFERROR(INDEX('Annex 2 EHV charges'!$A$11:$A$260, MATCH(0, IF(ISBLANK('Annex 2 EHV charges'!$A$11:$A$260),1, COUNTIF(A$4:$A206, 'Annex 2 EHV charges'!$A$11:$A$260)), 0)),"")</f>
        <v>New Import 35</v>
      </c>
      <c r="B207" s="172" t="str">
        <f>IF($A207="","",VLOOKUP($A207,'Annex 2 EHV charges'!$A:$O,2,0))</f>
        <v>New Import 35</v>
      </c>
      <c r="C207" s="173" t="str">
        <f>IF($A207="","",VLOOKUP($A207,'Annex 2 EHV charges'!$A:$O,3,0))</f>
        <v>New Import 35</v>
      </c>
      <c r="D207" s="172" t="str">
        <f>IF($A207="","",VLOOKUP($A207,'Annex 2 EHV charges'!$A:$O,7,0))</f>
        <v>Land at Newhall</v>
      </c>
      <c r="E207" s="174" t="str">
        <f>IFERROR(IF(VLOOKUP($A207,'Annex 2 EHV charges'!$A:$O,8,FALSE)=0,"",VLOOKUP($A207,'Annex 2 EHV charges'!$A:$O,8,FALSE)),"")</f>
        <v/>
      </c>
      <c r="F207" s="175">
        <f>IFERROR(IF(VLOOKUP($A207,'Annex 2 EHV charges'!$A:$O,9,FALSE)=0,"",VLOOKUP($A207,'Annex 2 EHV charges'!$A:$O,9,FALSE)),"")</f>
        <v>32.18</v>
      </c>
      <c r="G207" s="176">
        <f>IFERROR(IF(VLOOKUP($A207,'Annex 2 EHV charges'!$A:$O,10,FALSE)=0,"",VLOOKUP($A207,'Annex 2 EHV charges'!$A:$O,10,FALSE)),"")</f>
        <v>1.71</v>
      </c>
      <c r="H207" s="176">
        <f>IFERROR(IF(VLOOKUP($A207,'Annex 2 EHV charges'!$A:$O,11,FALSE)=0,"",VLOOKUP($A207,'Annex 2 EHV charges'!$A:$O,11,FALSE)),"")</f>
        <v>1.71</v>
      </c>
    </row>
    <row r="208" spans="1:8" ht="25.5" x14ac:dyDescent="0.2">
      <c r="A208" s="172" t="str">
        <f t="array" ref="A208">IFERROR(INDEX('Annex 2 EHV charges'!$A$11:$A$260, MATCH(0, IF(ISBLANK('Annex 2 EHV charges'!$A$11:$A$260),1, COUNTIF(A$4:$A207, 'Annex 2 EHV charges'!$A$11:$A$260)), 0)),"")</f>
        <v>New Import 36</v>
      </c>
      <c r="B208" s="172" t="str">
        <f>IF($A208="","",VLOOKUP($A208,'Annex 2 EHV charges'!$A:$O,2,0))</f>
        <v>New Import 36</v>
      </c>
      <c r="C208" s="173" t="str">
        <f>IF($A208="","",VLOOKUP($A208,'Annex 2 EHV charges'!$A:$O,3,0))</f>
        <v>New Import 36</v>
      </c>
      <c r="D208" s="172" t="str">
        <f>IF($A208="","",VLOOKUP($A208,'Annex 2 EHV charges'!$A:$O,7,0))</f>
        <v>Land off Green Lane Ph2</v>
      </c>
      <c r="E208" s="174">
        <f>IFERROR(IF(VLOOKUP($A208,'Annex 2 EHV charges'!$A:$O,8,FALSE)=0,"",VLOOKUP($A208,'Annex 2 EHV charges'!$A:$O,8,FALSE)),"")</f>
        <v>1.1870000000000001</v>
      </c>
      <c r="F208" s="175">
        <f>IFERROR(IF(VLOOKUP($A208,'Annex 2 EHV charges'!$A:$O,9,FALSE)=0,"",VLOOKUP($A208,'Annex 2 EHV charges'!$A:$O,9,FALSE)),"")</f>
        <v>5.3</v>
      </c>
      <c r="G208" s="176">
        <f>IFERROR(IF(VLOOKUP($A208,'Annex 2 EHV charges'!$A:$O,10,FALSE)=0,"",VLOOKUP($A208,'Annex 2 EHV charges'!$A:$O,10,FALSE)),"")</f>
        <v>1.71</v>
      </c>
      <c r="H208" s="176">
        <f>IFERROR(IF(VLOOKUP($A208,'Annex 2 EHV charges'!$A:$O,11,FALSE)=0,"",VLOOKUP($A208,'Annex 2 EHV charges'!$A:$O,11,FALSE)),"")</f>
        <v>1.71</v>
      </c>
    </row>
    <row r="209" spans="1:8" ht="25.5" x14ac:dyDescent="0.2">
      <c r="A209" s="172" t="str">
        <f t="array" ref="A209">IFERROR(INDEX('Annex 2 EHV charges'!$A$11:$A$260, MATCH(0, IF(ISBLANK('Annex 2 EHV charges'!$A$11:$A$260),1, COUNTIF(A$4:$A208, 'Annex 2 EHV charges'!$A$11:$A$260)), 0)),"")</f>
        <v>New Import 37</v>
      </c>
      <c r="B209" s="172" t="str">
        <f>IF($A209="","",VLOOKUP($A209,'Annex 2 EHV charges'!$A:$O,2,0))</f>
        <v>New Import 37</v>
      </c>
      <c r="C209" s="173" t="str">
        <f>IF($A209="","",VLOOKUP($A209,'Annex 2 EHV charges'!$A:$O,3,0))</f>
        <v>New Import 37</v>
      </c>
      <c r="D209" s="172" t="str">
        <f>IF($A209="","",VLOOKUP($A209,'Annex 2 EHV charges'!$A:$O,7,0))</f>
        <v>Little Harrowden Solar Farm</v>
      </c>
      <c r="E209" s="174" t="str">
        <f>IFERROR(IF(VLOOKUP($A209,'Annex 2 EHV charges'!$A:$O,8,FALSE)=0,"",VLOOKUP($A209,'Annex 2 EHV charges'!$A:$O,8,FALSE)),"")</f>
        <v/>
      </c>
      <c r="F209" s="175">
        <f>IFERROR(IF(VLOOKUP($A209,'Annex 2 EHV charges'!$A:$O,9,FALSE)=0,"",VLOOKUP($A209,'Annex 2 EHV charges'!$A:$O,9,FALSE)),"")</f>
        <v>17.989999999999998</v>
      </c>
      <c r="G209" s="176">
        <f>IFERROR(IF(VLOOKUP($A209,'Annex 2 EHV charges'!$A:$O,10,FALSE)=0,"",VLOOKUP($A209,'Annex 2 EHV charges'!$A:$O,10,FALSE)),"")</f>
        <v>1.71</v>
      </c>
      <c r="H209" s="176">
        <f>IFERROR(IF(VLOOKUP($A209,'Annex 2 EHV charges'!$A:$O,11,FALSE)=0,"",VLOOKUP($A209,'Annex 2 EHV charges'!$A:$O,11,FALSE)),"")</f>
        <v>1.71</v>
      </c>
    </row>
    <row r="210" spans="1:8" ht="25.5" x14ac:dyDescent="0.2">
      <c r="A210" s="172" t="str">
        <f t="array" ref="A210">IFERROR(INDEX('Annex 2 EHV charges'!$A$11:$A$260, MATCH(0, IF(ISBLANK('Annex 2 EHV charges'!$A$11:$A$260),1, COUNTIF(A$4:$A209, 'Annex 2 EHV charges'!$A$11:$A$260)), 0)),"")</f>
        <v>New Import 38</v>
      </c>
      <c r="B210" s="172" t="str">
        <f>IF($A210="","",VLOOKUP($A210,'Annex 2 EHV charges'!$A:$O,2,0))</f>
        <v>New Import 38</v>
      </c>
      <c r="C210" s="173" t="str">
        <f>IF($A210="","",VLOOKUP($A210,'Annex 2 EHV charges'!$A:$O,3,0))</f>
        <v>New Import 38</v>
      </c>
      <c r="D210" s="172" t="str">
        <f>IF($A210="","",VLOOKUP($A210,'Annex 2 EHV charges'!$A:$O,7,0))</f>
        <v>Little Eau Solar Farm</v>
      </c>
      <c r="E210" s="174" t="str">
        <f>IFERROR(IF(VLOOKUP($A210,'Annex 2 EHV charges'!$A:$O,8,FALSE)=0,"",VLOOKUP($A210,'Annex 2 EHV charges'!$A:$O,8,FALSE)),"")</f>
        <v/>
      </c>
      <c r="F210" s="175">
        <f>IFERROR(IF(VLOOKUP($A210,'Annex 2 EHV charges'!$A:$O,9,FALSE)=0,"",VLOOKUP($A210,'Annex 2 EHV charges'!$A:$O,9,FALSE)),"")</f>
        <v>9.56</v>
      </c>
      <c r="G210" s="176">
        <f>IFERROR(IF(VLOOKUP($A210,'Annex 2 EHV charges'!$A:$O,10,FALSE)=0,"",VLOOKUP($A210,'Annex 2 EHV charges'!$A:$O,10,FALSE)),"")</f>
        <v>1.71</v>
      </c>
      <c r="H210" s="176">
        <f>IFERROR(IF(VLOOKUP($A210,'Annex 2 EHV charges'!$A:$O,11,FALSE)=0,"",VLOOKUP($A210,'Annex 2 EHV charges'!$A:$O,11,FALSE)),"")</f>
        <v>1.71</v>
      </c>
    </row>
    <row r="211" spans="1:8" ht="25.5" x14ac:dyDescent="0.2">
      <c r="A211" s="172" t="str">
        <f t="array" ref="A211">IFERROR(INDEX('Annex 2 EHV charges'!$A$11:$A$260, MATCH(0, IF(ISBLANK('Annex 2 EHV charges'!$A$11:$A$260),1, COUNTIF(A$4:$A210, 'Annex 2 EHV charges'!$A$11:$A$260)), 0)),"")</f>
        <v>New Import 39</v>
      </c>
      <c r="B211" s="172" t="str">
        <f>IF($A211="","",VLOOKUP($A211,'Annex 2 EHV charges'!$A:$O,2,0))</f>
        <v>New Import 39</v>
      </c>
      <c r="C211" s="173" t="str">
        <f>IF($A211="","",VLOOKUP($A211,'Annex 2 EHV charges'!$A:$O,3,0))</f>
        <v>New Import 39</v>
      </c>
      <c r="D211" s="172" t="str">
        <f>IF($A211="","",VLOOKUP($A211,'Annex 2 EHV charges'!$A:$O,7,0))</f>
        <v>Lound Solar Farm</v>
      </c>
      <c r="E211" s="174" t="str">
        <f>IFERROR(IF(VLOOKUP($A211,'Annex 2 EHV charges'!$A:$O,8,FALSE)=0,"",VLOOKUP($A211,'Annex 2 EHV charges'!$A:$O,8,FALSE)),"")</f>
        <v/>
      </c>
      <c r="F211" s="175">
        <f>IFERROR(IF(VLOOKUP($A211,'Annex 2 EHV charges'!$A:$O,9,FALSE)=0,"",VLOOKUP($A211,'Annex 2 EHV charges'!$A:$O,9,FALSE)),"")</f>
        <v>22</v>
      </c>
      <c r="G211" s="176">
        <f>IFERROR(IF(VLOOKUP($A211,'Annex 2 EHV charges'!$A:$O,10,FALSE)=0,"",VLOOKUP($A211,'Annex 2 EHV charges'!$A:$O,10,FALSE)),"")</f>
        <v>1.71</v>
      </c>
      <c r="H211" s="176">
        <f>IFERROR(IF(VLOOKUP($A211,'Annex 2 EHV charges'!$A:$O,11,FALSE)=0,"",VLOOKUP($A211,'Annex 2 EHV charges'!$A:$O,11,FALSE)),"")</f>
        <v>1.71</v>
      </c>
    </row>
    <row r="212" spans="1:8" ht="25.5" x14ac:dyDescent="0.2">
      <c r="A212" s="172" t="str">
        <f t="array" ref="A212">IFERROR(INDEX('Annex 2 EHV charges'!$A$11:$A$260, MATCH(0, IF(ISBLANK('Annex 2 EHV charges'!$A$11:$A$260),1, COUNTIF(A$4:$A211, 'Annex 2 EHV charges'!$A$11:$A$260)), 0)),"")</f>
        <v>New Import 40</v>
      </c>
      <c r="B212" s="172" t="str">
        <f>IF($A212="","",VLOOKUP($A212,'Annex 2 EHV charges'!$A:$O,2,0))</f>
        <v>New Import 40</v>
      </c>
      <c r="C212" s="173" t="str">
        <f>IF($A212="","",VLOOKUP($A212,'Annex 2 EHV charges'!$A:$O,3,0))</f>
        <v>New Import 40</v>
      </c>
      <c r="D212" s="172" t="str">
        <f>IF($A212="","",VLOOKUP($A212,'Annex 2 EHV charges'!$A:$O,7,0))</f>
        <v>Mead Phase1</v>
      </c>
      <c r="E212" s="174">
        <f>IFERROR(IF(VLOOKUP($A212,'Annex 2 EHV charges'!$A:$O,8,FALSE)=0,"",VLOOKUP($A212,'Annex 2 EHV charges'!$A:$O,8,FALSE)),"")</f>
        <v>1.177</v>
      </c>
      <c r="F212" s="175">
        <f>IFERROR(IF(VLOOKUP($A212,'Annex 2 EHV charges'!$A:$O,9,FALSE)=0,"",VLOOKUP($A212,'Annex 2 EHV charges'!$A:$O,9,FALSE)),"")</f>
        <v>20.61</v>
      </c>
      <c r="G212" s="176">
        <f>IFERROR(IF(VLOOKUP($A212,'Annex 2 EHV charges'!$A:$O,10,FALSE)=0,"",VLOOKUP($A212,'Annex 2 EHV charges'!$A:$O,10,FALSE)),"")</f>
        <v>1.71</v>
      </c>
      <c r="H212" s="176">
        <f>IFERROR(IF(VLOOKUP($A212,'Annex 2 EHV charges'!$A:$O,11,FALSE)=0,"",VLOOKUP($A212,'Annex 2 EHV charges'!$A:$O,11,FALSE)),"")</f>
        <v>1.71</v>
      </c>
    </row>
    <row r="213" spans="1:8" ht="25.5" x14ac:dyDescent="0.2">
      <c r="A213" s="172" t="str">
        <f t="array" ref="A213">IFERROR(INDEX('Annex 2 EHV charges'!$A$11:$A$260, MATCH(0, IF(ISBLANK('Annex 2 EHV charges'!$A$11:$A$260),1, COUNTIF(A$4:$A212, 'Annex 2 EHV charges'!$A$11:$A$260)), 0)),"")</f>
        <v>New Import 41</v>
      </c>
      <c r="B213" s="172" t="str">
        <f>IF($A213="","",VLOOKUP($A213,'Annex 2 EHV charges'!$A:$O,2,0))</f>
        <v>New Import 41</v>
      </c>
      <c r="C213" s="173" t="str">
        <f>IF($A213="","",VLOOKUP($A213,'Annex 2 EHV charges'!$A:$O,3,0))</f>
        <v>New Import 41</v>
      </c>
      <c r="D213" s="172" t="str">
        <f>IF($A213="","",VLOOKUP($A213,'Annex 2 EHV charges'!$A:$O,7,0))</f>
        <v>Melton Road Solar Farm</v>
      </c>
      <c r="E213" s="174" t="str">
        <f>IFERROR(IF(VLOOKUP($A213,'Annex 2 EHV charges'!$A:$O,8,FALSE)=0,"",VLOOKUP($A213,'Annex 2 EHV charges'!$A:$O,8,FALSE)),"")</f>
        <v/>
      </c>
      <c r="F213" s="175">
        <f>IFERROR(IF(VLOOKUP($A213,'Annex 2 EHV charges'!$A:$O,9,FALSE)=0,"",VLOOKUP($A213,'Annex 2 EHV charges'!$A:$O,9,FALSE)),"")</f>
        <v>1.77</v>
      </c>
      <c r="G213" s="176">
        <f>IFERROR(IF(VLOOKUP($A213,'Annex 2 EHV charges'!$A:$O,10,FALSE)=0,"",VLOOKUP($A213,'Annex 2 EHV charges'!$A:$O,10,FALSE)),"")</f>
        <v>1.71</v>
      </c>
      <c r="H213" s="176">
        <f>IFERROR(IF(VLOOKUP($A213,'Annex 2 EHV charges'!$A:$O,11,FALSE)=0,"",VLOOKUP($A213,'Annex 2 EHV charges'!$A:$O,11,FALSE)),"")</f>
        <v>1.71</v>
      </c>
    </row>
    <row r="214" spans="1:8" ht="25.5" x14ac:dyDescent="0.2">
      <c r="A214" s="172" t="str">
        <f t="array" ref="A214">IFERROR(INDEX('Annex 2 EHV charges'!$A$11:$A$260, MATCH(0, IF(ISBLANK('Annex 2 EHV charges'!$A$11:$A$260),1, COUNTIF(A$4:$A213, 'Annex 2 EHV charges'!$A$11:$A$260)), 0)),"")</f>
        <v>New Import 42</v>
      </c>
      <c r="B214" s="172" t="str">
        <f>IF($A214="","",VLOOKUP($A214,'Annex 2 EHV charges'!$A:$O,2,0))</f>
        <v>New Import 42</v>
      </c>
      <c r="C214" s="173" t="str">
        <f>IF($A214="","",VLOOKUP($A214,'Annex 2 EHV charges'!$A:$O,3,0))</f>
        <v>New Import 42</v>
      </c>
      <c r="D214" s="172" t="str">
        <f>IF($A214="","",VLOOKUP($A214,'Annex 2 EHV charges'!$A:$O,7,0))</f>
        <v>Mill Farm 2, Great Ponton</v>
      </c>
      <c r="E214" s="174" t="str">
        <f>IFERROR(IF(VLOOKUP($A214,'Annex 2 EHV charges'!$A:$O,8,FALSE)=0,"",VLOOKUP($A214,'Annex 2 EHV charges'!$A:$O,8,FALSE)),"")</f>
        <v/>
      </c>
      <c r="F214" s="175">
        <f>IFERROR(IF(VLOOKUP($A214,'Annex 2 EHV charges'!$A:$O,9,FALSE)=0,"",VLOOKUP($A214,'Annex 2 EHV charges'!$A:$O,9,FALSE)),"")</f>
        <v>16.5</v>
      </c>
      <c r="G214" s="176">
        <f>IFERROR(IF(VLOOKUP($A214,'Annex 2 EHV charges'!$A:$O,10,FALSE)=0,"",VLOOKUP($A214,'Annex 2 EHV charges'!$A:$O,10,FALSE)),"")</f>
        <v>1.71</v>
      </c>
      <c r="H214" s="176">
        <f>IFERROR(IF(VLOOKUP($A214,'Annex 2 EHV charges'!$A:$O,11,FALSE)=0,"",VLOOKUP($A214,'Annex 2 EHV charges'!$A:$O,11,FALSE)),"")</f>
        <v>1.71</v>
      </c>
    </row>
    <row r="215" spans="1:8" ht="25.5" x14ac:dyDescent="0.2">
      <c r="A215" s="172" t="str">
        <f t="array" ref="A215">IFERROR(INDEX('Annex 2 EHV charges'!$A$11:$A$260, MATCH(0, IF(ISBLANK('Annex 2 EHV charges'!$A$11:$A$260),1, COUNTIF(A$4:$A214, 'Annex 2 EHV charges'!$A$11:$A$260)), 0)),"")</f>
        <v>New Import 43</v>
      </c>
      <c r="B215" s="172" t="str">
        <f>IF($A215="","",VLOOKUP($A215,'Annex 2 EHV charges'!$A:$O,2,0))</f>
        <v>New Import 43</v>
      </c>
      <c r="C215" s="173" t="str">
        <f>IF($A215="","",VLOOKUP($A215,'Annex 2 EHV charges'!$A:$O,3,0))</f>
        <v>New Import 43</v>
      </c>
      <c r="D215" s="172" t="str">
        <f>IF($A215="","",VLOOKUP($A215,'Annex 2 EHV charges'!$A:$O,7,0))</f>
        <v>The Mills, Kirkby Green</v>
      </c>
      <c r="E215" s="174" t="str">
        <f>IFERROR(IF(VLOOKUP($A215,'Annex 2 EHV charges'!$A:$O,8,FALSE)=0,"",VLOOKUP($A215,'Annex 2 EHV charges'!$A:$O,8,FALSE)),"")</f>
        <v/>
      </c>
      <c r="F215" s="175">
        <f>IFERROR(IF(VLOOKUP($A215,'Annex 2 EHV charges'!$A:$O,9,FALSE)=0,"",VLOOKUP($A215,'Annex 2 EHV charges'!$A:$O,9,FALSE)),"")</f>
        <v>0.6</v>
      </c>
      <c r="G215" s="176">
        <f>IFERROR(IF(VLOOKUP($A215,'Annex 2 EHV charges'!$A:$O,10,FALSE)=0,"",VLOOKUP($A215,'Annex 2 EHV charges'!$A:$O,10,FALSE)),"")</f>
        <v>1.71</v>
      </c>
      <c r="H215" s="176">
        <f>IFERROR(IF(VLOOKUP($A215,'Annex 2 EHV charges'!$A:$O,11,FALSE)=0,"",VLOOKUP($A215,'Annex 2 EHV charges'!$A:$O,11,FALSE)),"")</f>
        <v>1.71</v>
      </c>
    </row>
    <row r="216" spans="1:8" ht="25.5" x14ac:dyDescent="0.2">
      <c r="A216" s="172" t="str">
        <f t="array" ref="A216">IFERROR(INDEX('Annex 2 EHV charges'!$A$11:$A$260, MATCH(0, IF(ISBLANK('Annex 2 EHV charges'!$A$11:$A$260),1, COUNTIF(A$4:$A215, 'Annex 2 EHV charges'!$A$11:$A$260)), 0)),"")</f>
        <v>New Import 44</v>
      </c>
      <c r="B216" s="172" t="str">
        <f>IF($A216="","",VLOOKUP($A216,'Annex 2 EHV charges'!$A:$O,2,0))</f>
        <v>New Import 44</v>
      </c>
      <c r="C216" s="173" t="str">
        <f>IF($A216="","",VLOOKUP($A216,'Annex 2 EHV charges'!$A:$O,3,0))</f>
        <v>New Import 44</v>
      </c>
      <c r="D216" s="172" t="str">
        <f>IF($A216="","",VLOOKUP($A216,'Annex 2 EHV charges'!$A:$O,7,0))</f>
        <v>Nailcote Farm Solar Farm</v>
      </c>
      <c r="E216" s="174" t="str">
        <f>IFERROR(IF(VLOOKUP($A216,'Annex 2 EHV charges'!$A:$O,8,FALSE)=0,"",VLOOKUP($A216,'Annex 2 EHV charges'!$A:$O,8,FALSE)),"")</f>
        <v/>
      </c>
      <c r="F216" s="175">
        <f>IFERROR(IF(VLOOKUP($A216,'Annex 2 EHV charges'!$A:$O,9,FALSE)=0,"",VLOOKUP($A216,'Annex 2 EHV charges'!$A:$O,9,FALSE)),"")</f>
        <v>0.52</v>
      </c>
      <c r="G216" s="176">
        <f>IFERROR(IF(VLOOKUP($A216,'Annex 2 EHV charges'!$A:$O,10,FALSE)=0,"",VLOOKUP($A216,'Annex 2 EHV charges'!$A:$O,10,FALSE)),"")</f>
        <v>1.71</v>
      </c>
      <c r="H216" s="176">
        <f>IFERROR(IF(VLOOKUP($A216,'Annex 2 EHV charges'!$A:$O,11,FALSE)=0,"",VLOOKUP($A216,'Annex 2 EHV charges'!$A:$O,11,FALSE)),"")</f>
        <v>1.71</v>
      </c>
    </row>
    <row r="217" spans="1:8" ht="25.5" x14ac:dyDescent="0.2">
      <c r="A217" s="172" t="str">
        <f t="array" ref="A217">IFERROR(INDEX('Annex 2 EHV charges'!$A$11:$A$260, MATCH(0, IF(ISBLANK('Annex 2 EHV charges'!$A$11:$A$260),1, COUNTIF(A$4:$A216, 'Annex 2 EHV charges'!$A$11:$A$260)), 0)),"")</f>
        <v>New Import 45</v>
      </c>
      <c r="B217" s="172" t="str">
        <f>IF($A217="","",VLOOKUP($A217,'Annex 2 EHV charges'!$A:$O,2,0))</f>
        <v>New Import 45</v>
      </c>
      <c r="C217" s="173" t="str">
        <f>IF($A217="","",VLOOKUP($A217,'Annex 2 EHV charges'!$A:$O,3,0))</f>
        <v>New Import 45</v>
      </c>
      <c r="D217" s="172" t="str">
        <f>IF($A217="","",VLOOKUP($A217,'Annex 2 EHV charges'!$A:$O,7,0))</f>
        <v>Naish Farm Solar Farm</v>
      </c>
      <c r="E217" s="174" t="str">
        <f>IFERROR(IF(VLOOKUP($A217,'Annex 2 EHV charges'!$A:$O,8,FALSE)=0,"",VLOOKUP($A217,'Annex 2 EHV charges'!$A:$O,8,FALSE)),"")</f>
        <v/>
      </c>
      <c r="F217" s="175">
        <f>IFERROR(IF(VLOOKUP($A217,'Annex 2 EHV charges'!$A:$O,9,FALSE)=0,"",VLOOKUP($A217,'Annex 2 EHV charges'!$A:$O,9,FALSE)),"")</f>
        <v>2.11</v>
      </c>
      <c r="G217" s="176">
        <f>IFERROR(IF(VLOOKUP($A217,'Annex 2 EHV charges'!$A:$O,10,FALSE)=0,"",VLOOKUP($A217,'Annex 2 EHV charges'!$A:$O,10,FALSE)),"")</f>
        <v>1.71</v>
      </c>
      <c r="H217" s="176">
        <f>IFERROR(IF(VLOOKUP($A217,'Annex 2 EHV charges'!$A:$O,11,FALSE)=0,"",VLOOKUP($A217,'Annex 2 EHV charges'!$A:$O,11,FALSE)),"")</f>
        <v>1.71</v>
      </c>
    </row>
    <row r="218" spans="1:8" ht="25.5" x14ac:dyDescent="0.2">
      <c r="A218" s="172" t="str">
        <f t="array" ref="A218">IFERROR(INDEX('Annex 2 EHV charges'!$A$11:$A$260, MATCH(0, IF(ISBLANK('Annex 2 EHV charges'!$A$11:$A$260),1, COUNTIF(A$4:$A217, 'Annex 2 EHV charges'!$A$11:$A$260)), 0)),"")</f>
        <v>New Import 46</v>
      </c>
      <c r="B218" s="172" t="str">
        <f>IF($A218="","",VLOOKUP($A218,'Annex 2 EHV charges'!$A:$O,2,0))</f>
        <v>New Import 46</v>
      </c>
      <c r="C218" s="173" t="str">
        <f>IF($A218="","",VLOOKUP($A218,'Annex 2 EHV charges'!$A:$O,3,0))</f>
        <v>New Import 46</v>
      </c>
      <c r="D218" s="172" t="str">
        <f>IF($A218="","",VLOOKUP($A218,'Annex 2 EHV charges'!$A:$O,7,0))</f>
        <v>Occupation Farm Wind Farm</v>
      </c>
      <c r="E218" s="174" t="str">
        <f>IFERROR(IF(VLOOKUP($A218,'Annex 2 EHV charges'!$A:$O,8,FALSE)=0,"",VLOOKUP($A218,'Annex 2 EHV charges'!$A:$O,8,FALSE)),"")</f>
        <v/>
      </c>
      <c r="F218" s="175">
        <f>IFERROR(IF(VLOOKUP($A218,'Annex 2 EHV charges'!$A:$O,9,FALSE)=0,"",VLOOKUP($A218,'Annex 2 EHV charges'!$A:$O,9,FALSE)),"")</f>
        <v>33.24</v>
      </c>
      <c r="G218" s="176">
        <f>IFERROR(IF(VLOOKUP($A218,'Annex 2 EHV charges'!$A:$O,10,FALSE)=0,"",VLOOKUP($A218,'Annex 2 EHV charges'!$A:$O,10,FALSE)),"")</f>
        <v>1.19</v>
      </c>
      <c r="H218" s="176">
        <f>IFERROR(IF(VLOOKUP($A218,'Annex 2 EHV charges'!$A:$O,11,FALSE)=0,"",VLOOKUP($A218,'Annex 2 EHV charges'!$A:$O,11,FALSE)),"")</f>
        <v>1.19</v>
      </c>
    </row>
    <row r="219" spans="1:8" ht="25.5" x14ac:dyDescent="0.2">
      <c r="A219" s="172" t="str">
        <f t="array" ref="A219">IFERROR(INDEX('Annex 2 EHV charges'!$A$11:$A$260, MATCH(0, IF(ISBLANK('Annex 2 EHV charges'!$A$11:$A$260),1, COUNTIF(A$4:$A218, 'Annex 2 EHV charges'!$A$11:$A$260)), 0)),"")</f>
        <v>New Import 47</v>
      </c>
      <c r="B219" s="172" t="str">
        <f>IF($A219="","",VLOOKUP($A219,'Annex 2 EHV charges'!$A:$O,2,0))</f>
        <v>New Import 47</v>
      </c>
      <c r="C219" s="173" t="str">
        <f>IF($A219="","",VLOOKUP($A219,'Annex 2 EHV charges'!$A:$O,3,0))</f>
        <v>New Import 47</v>
      </c>
      <c r="D219" s="172" t="str">
        <f>IF($A219="","",VLOOKUP($A219,'Annex 2 EHV charges'!$A:$O,7,0))</f>
        <v>Park Lane Solar</v>
      </c>
      <c r="E219" s="174">
        <f>IFERROR(IF(VLOOKUP($A219,'Annex 2 EHV charges'!$A:$O,8,FALSE)=0,"",VLOOKUP($A219,'Annex 2 EHV charges'!$A:$O,8,FALSE)),"")</f>
        <v>1.173</v>
      </c>
      <c r="F219" s="175">
        <f>IFERROR(IF(VLOOKUP($A219,'Annex 2 EHV charges'!$A:$O,9,FALSE)=0,"",VLOOKUP($A219,'Annex 2 EHV charges'!$A:$O,9,FALSE)),"")</f>
        <v>15.66</v>
      </c>
      <c r="G219" s="176">
        <f>IFERROR(IF(VLOOKUP($A219,'Annex 2 EHV charges'!$A:$O,10,FALSE)=0,"",VLOOKUP($A219,'Annex 2 EHV charges'!$A:$O,10,FALSE)),"")</f>
        <v>1.71</v>
      </c>
      <c r="H219" s="176">
        <f>IFERROR(IF(VLOOKUP($A219,'Annex 2 EHV charges'!$A:$O,11,FALSE)=0,"",VLOOKUP($A219,'Annex 2 EHV charges'!$A:$O,11,FALSE)),"")</f>
        <v>1.71</v>
      </c>
    </row>
    <row r="220" spans="1:8" ht="25.5" x14ac:dyDescent="0.2">
      <c r="A220" s="172" t="str">
        <f t="array" ref="A220">IFERROR(INDEX('Annex 2 EHV charges'!$A$11:$A$260, MATCH(0, IF(ISBLANK('Annex 2 EHV charges'!$A$11:$A$260),1, COUNTIF(A$4:$A219, 'Annex 2 EHV charges'!$A$11:$A$260)), 0)),"")</f>
        <v>New Import 48</v>
      </c>
      <c r="B220" s="172" t="str">
        <f>IF($A220="","",VLOOKUP($A220,'Annex 2 EHV charges'!$A:$O,2,0))</f>
        <v>New Import 48</v>
      </c>
      <c r="C220" s="173" t="str">
        <f>IF($A220="","",VLOOKUP($A220,'Annex 2 EHV charges'!$A:$O,3,0))</f>
        <v>New Import 48</v>
      </c>
      <c r="D220" s="172" t="str">
        <f>IF($A220="","",VLOOKUP($A220,'Annex 2 EHV charges'!$A:$O,7,0))</f>
        <v>Preston Lodge Solar Farm</v>
      </c>
      <c r="E220" s="174" t="str">
        <f>IFERROR(IF(VLOOKUP($A220,'Annex 2 EHV charges'!$A:$O,8,FALSE)=0,"",VLOOKUP($A220,'Annex 2 EHV charges'!$A:$O,8,FALSE)),"")</f>
        <v/>
      </c>
      <c r="F220" s="175" t="str">
        <f>IFERROR(IF(VLOOKUP($A220,'Annex 2 EHV charges'!$A:$O,9,FALSE)=0,"",VLOOKUP($A220,'Annex 2 EHV charges'!$A:$O,9,FALSE)),"")</f>
        <v/>
      </c>
      <c r="G220" s="176">
        <f>IFERROR(IF(VLOOKUP($A220,'Annex 2 EHV charges'!$A:$O,10,FALSE)=0,"",VLOOKUP($A220,'Annex 2 EHV charges'!$A:$O,10,FALSE)),"")</f>
        <v>1.71</v>
      </c>
      <c r="H220" s="176">
        <f>IFERROR(IF(VLOOKUP($A220,'Annex 2 EHV charges'!$A:$O,11,FALSE)=0,"",VLOOKUP($A220,'Annex 2 EHV charges'!$A:$O,11,FALSE)),"")</f>
        <v>1.71</v>
      </c>
    </row>
    <row r="221" spans="1:8" ht="25.5" x14ac:dyDescent="0.2">
      <c r="A221" s="172" t="str">
        <f t="array" ref="A221">IFERROR(INDEX('Annex 2 EHV charges'!$A$11:$A$260, MATCH(0, IF(ISBLANK('Annex 2 EHV charges'!$A$11:$A$260),1, COUNTIF(A$4:$A220, 'Annex 2 EHV charges'!$A$11:$A$260)), 0)),"")</f>
        <v>New Import 49</v>
      </c>
      <c r="B221" s="172" t="str">
        <f>IF($A221="","",VLOOKUP($A221,'Annex 2 EHV charges'!$A:$O,2,0))</f>
        <v>New Import 49</v>
      </c>
      <c r="C221" s="173" t="str">
        <f>IF($A221="","",VLOOKUP($A221,'Annex 2 EHV charges'!$A:$O,3,0))</f>
        <v>New Import 49</v>
      </c>
      <c r="D221" s="172" t="str">
        <f>IF($A221="","",VLOOKUP($A221,'Annex 2 EHV charges'!$A:$O,7,0))</f>
        <v>Red House Solar farm</v>
      </c>
      <c r="E221" s="174" t="str">
        <f>IFERROR(IF(VLOOKUP($A221,'Annex 2 EHV charges'!$A:$O,8,FALSE)=0,"",VLOOKUP($A221,'Annex 2 EHV charges'!$A:$O,8,FALSE)),"")</f>
        <v/>
      </c>
      <c r="F221" s="175">
        <f>IFERROR(IF(VLOOKUP($A221,'Annex 2 EHV charges'!$A:$O,9,FALSE)=0,"",VLOOKUP($A221,'Annex 2 EHV charges'!$A:$O,9,FALSE)),"")</f>
        <v>0.53</v>
      </c>
      <c r="G221" s="176">
        <f>IFERROR(IF(VLOOKUP($A221,'Annex 2 EHV charges'!$A:$O,10,FALSE)=0,"",VLOOKUP($A221,'Annex 2 EHV charges'!$A:$O,10,FALSE)),"")</f>
        <v>1.71</v>
      </c>
      <c r="H221" s="176">
        <f>IFERROR(IF(VLOOKUP($A221,'Annex 2 EHV charges'!$A:$O,11,FALSE)=0,"",VLOOKUP($A221,'Annex 2 EHV charges'!$A:$O,11,FALSE)),"")</f>
        <v>1.71</v>
      </c>
    </row>
    <row r="222" spans="1:8" ht="25.5" x14ac:dyDescent="0.2">
      <c r="A222" s="172" t="str">
        <f t="array" ref="A222">IFERROR(INDEX('Annex 2 EHV charges'!$A$11:$A$260, MATCH(0, IF(ISBLANK('Annex 2 EHV charges'!$A$11:$A$260),1, COUNTIF(A$4:$A221, 'Annex 2 EHV charges'!$A$11:$A$260)), 0)),"")</f>
        <v>New Import 50</v>
      </c>
      <c r="B222" s="172" t="str">
        <f>IF($A222="","",VLOOKUP($A222,'Annex 2 EHV charges'!$A:$O,2,0))</f>
        <v>New Import 50</v>
      </c>
      <c r="C222" s="173" t="str">
        <f>IF($A222="","",VLOOKUP($A222,'Annex 2 EHV charges'!$A:$O,3,0))</f>
        <v>New Import 50</v>
      </c>
      <c r="D222" s="172" t="str">
        <f>IF($A222="","",VLOOKUP($A222,'Annex 2 EHV charges'!$A:$O,7,0))</f>
        <v>Retford Road Solar Farm</v>
      </c>
      <c r="E222" s="174" t="str">
        <f>IFERROR(IF(VLOOKUP($A222,'Annex 2 EHV charges'!$A:$O,8,FALSE)=0,"",VLOOKUP($A222,'Annex 2 EHV charges'!$A:$O,8,FALSE)),"")</f>
        <v/>
      </c>
      <c r="F222" s="175" t="str">
        <f>IFERROR(IF(VLOOKUP($A222,'Annex 2 EHV charges'!$A:$O,9,FALSE)=0,"",VLOOKUP($A222,'Annex 2 EHV charges'!$A:$O,9,FALSE)),"")</f>
        <v/>
      </c>
      <c r="G222" s="176">
        <f>IFERROR(IF(VLOOKUP($A222,'Annex 2 EHV charges'!$A:$O,10,FALSE)=0,"",VLOOKUP($A222,'Annex 2 EHV charges'!$A:$O,10,FALSE)),"")</f>
        <v>1.71</v>
      </c>
      <c r="H222" s="176">
        <f>IFERROR(IF(VLOOKUP($A222,'Annex 2 EHV charges'!$A:$O,11,FALSE)=0,"",VLOOKUP($A222,'Annex 2 EHV charges'!$A:$O,11,FALSE)),"")</f>
        <v>1.71</v>
      </c>
    </row>
    <row r="223" spans="1:8" ht="25.5" x14ac:dyDescent="0.2">
      <c r="A223" s="172" t="str">
        <f t="array" ref="A223">IFERROR(INDEX('Annex 2 EHV charges'!$A$11:$A$260, MATCH(0, IF(ISBLANK('Annex 2 EHV charges'!$A$11:$A$260),1, COUNTIF(A$4:$A222, 'Annex 2 EHV charges'!$A$11:$A$260)), 0)),"")</f>
        <v>New Import 51</v>
      </c>
      <c r="B223" s="172" t="str">
        <f>IF($A223="","",VLOOKUP($A223,'Annex 2 EHV charges'!$A:$O,2,0))</f>
        <v>New Import 51</v>
      </c>
      <c r="C223" s="173" t="str">
        <f>IF($A223="","",VLOOKUP($A223,'Annex 2 EHV charges'!$A:$O,3,0))</f>
        <v>New Import 51</v>
      </c>
      <c r="D223" s="172" t="str">
        <f>IF($A223="","",VLOOKUP($A223,'Annex 2 EHV charges'!$A:$O,7,0))</f>
        <v>Roseland Business Park</v>
      </c>
      <c r="E223" s="174" t="str">
        <f>IFERROR(IF(VLOOKUP($A223,'Annex 2 EHV charges'!$A:$O,8,FALSE)=0,"",VLOOKUP($A223,'Annex 2 EHV charges'!$A:$O,8,FALSE)),"")</f>
        <v/>
      </c>
      <c r="F223" s="175">
        <f>IFERROR(IF(VLOOKUP($A223,'Annex 2 EHV charges'!$A:$O,9,FALSE)=0,"",VLOOKUP($A223,'Annex 2 EHV charges'!$A:$O,9,FALSE)),"")</f>
        <v>0.56000000000000005</v>
      </c>
      <c r="G223" s="176">
        <f>IFERROR(IF(VLOOKUP($A223,'Annex 2 EHV charges'!$A:$O,10,FALSE)=0,"",VLOOKUP($A223,'Annex 2 EHV charges'!$A:$O,10,FALSE)),"")</f>
        <v>1.43</v>
      </c>
      <c r="H223" s="176">
        <f>IFERROR(IF(VLOOKUP($A223,'Annex 2 EHV charges'!$A:$O,11,FALSE)=0,"",VLOOKUP($A223,'Annex 2 EHV charges'!$A:$O,11,FALSE)),"")</f>
        <v>1.43</v>
      </c>
    </row>
    <row r="224" spans="1:8" ht="25.5" x14ac:dyDescent="0.2">
      <c r="A224" s="172" t="str">
        <f t="array" ref="A224">IFERROR(INDEX('Annex 2 EHV charges'!$A$11:$A$260, MATCH(0, IF(ISBLANK('Annex 2 EHV charges'!$A$11:$A$260),1, COUNTIF(A$4:$A223, 'Annex 2 EHV charges'!$A$11:$A$260)), 0)),"")</f>
        <v>New Import 52</v>
      </c>
      <c r="B224" s="172" t="str">
        <f>IF($A224="","",VLOOKUP($A224,'Annex 2 EHV charges'!$A:$O,2,0))</f>
        <v>New Import 52</v>
      </c>
      <c r="C224" s="173" t="str">
        <f>IF($A224="","",VLOOKUP($A224,'Annex 2 EHV charges'!$A:$O,3,0))</f>
        <v>New Import 52</v>
      </c>
      <c r="D224" s="172" t="str">
        <f>IF($A224="","",VLOOKUP($A224,'Annex 2 EHV charges'!$A:$O,7,0))</f>
        <v>Sawley Marina Solar Farm</v>
      </c>
      <c r="E224" s="174">
        <f>IFERROR(IF(VLOOKUP($A224,'Annex 2 EHV charges'!$A:$O,8,FALSE)=0,"",VLOOKUP($A224,'Annex 2 EHV charges'!$A:$O,8,FALSE)),"")</f>
        <v>1.1910000000000001</v>
      </c>
      <c r="F224" s="175">
        <f>IFERROR(IF(VLOOKUP($A224,'Annex 2 EHV charges'!$A:$O,9,FALSE)=0,"",VLOOKUP($A224,'Annex 2 EHV charges'!$A:$O,9,FALSE)),"")</f>
        <v>2.9</v>
      </c>
      <c r="G224" s="176">
        <f>IFERROR(IF(VLOOKUP($A224,'Annex 2 EHV charges'!$A:$O,10,FALSE)=0,"",VLOOKUP($A224,'Annex 2 EHV charges'!$A:$O,10,FALSE)),"")</f>
        <v>1.71</v>
      </c>
      <c r="H224" s="176">
        <f>IFERROR(IF(VLOOKUP($A224,'Annex 2 EHV charges'!$A:$O,11,FALSE)=0,"",VLOOKUP($A224,'Annex 2 EHV charges'!$A:$O,11,FALSE)),"")</f>
        <v>1.71</v>
      </c>
    </row>
    <row r="225" spans="1:8" ht="25.5" x14ac:dyDescent="0.2">
      <c r="A225" s="172" t="str">
        <f t="array" ref="A225">IFERROR(INDEX('Annex 2 EHV charges'!$A$11:$A$260, MATCH(0, IF(ISBLANK('Annex 2 EHV charges'!$A$11:$A$260),1, COUNTIF(A$4:$A224, 'Annex 2 EHV charges'!$A$11:$A$260)), 0)),"")</f>
        <v>New Import 53</v>
      </c>
      <c r="B225" s="172" t="str">
        <f>IF($A225="","",VLOOKUP($A225,'Annex 2 EHV charges'!$A:$O,2,0))</f>
        <v>New Import 53</v>
      </c>
      <c r="C225" s="173" t="str">
        <f>IF($A225="","",VLOOKUP($A225,'Annex 2 EHV charges'!$A:$O,3,0))</f>
        <v>New Import 53</v>
      </c>
      <c r="D225" s="172" t="str">
        <f>IF($A225="","",VLOOKUP($A225,'Annex 2 EHV charges'!$A:$O,7,0))</f>
        <v>Sewstern Lane Wind Farm</v>
      </c>
      <c r="E225" s="174" t="str">
        <f>IFERROR(IF(VLOOKUP($A225,'Annex 2 EHV charges'!$A:$O,8,FALSE)=0,"",VLOOKUP($A225,'Annex 2 EHV charges'!$A:$O,8,FALSE)),"")</f>
        <v/>
      </c>
      <c r="F225" s="175">
        <f>IFERROR(IF(VLOOKUP($A225,'Annex 2 EHV charges'!$A:$O,9,FALSE)=0,"",VLOOKUP($A225,'Annex 2 EHV charges'!$A:$O,9,FALSE)),"")</f>
        <v>15.46</v>
      </c>
      <c r="G225" s="176">
        <f>IFERROR(IF(VLOOKUP($A225,'Annex 2 EHV charges'!$A:$O,10,FALSE)=0,"",VLOOKUP($A225,'Annex 2 EHV charges'!$A:$O,10,FALSE)),"")</f>
        <v>1.19</v>
      </c>
      <c r="H225" s="176">
        <f>IFERROR(IF(VLOOKUP($A225,'Annex 2 EHV charges'!$A:$O,11,FALSE)=0,"",VLOOKUP($A225,'Annex 2 EHV charges'!$A:$O,11,FALSE)),"")</f>
        <v>1.19</v>
      </c>
    </row>
    <row r="226" spans="1:8" x14ac:dyDescent="0.2">
      <c r="A226" s="172">
        <f t="array" ref="A226">IFERROR(INDEX('Annex 2 EHV charges'!$A$11:$A$260, MATCH(0, IF(ISBLANK('Annex 2 EHV charges'!$A$11:$A$260),1, COUNTIF(A$4:$A225, 'Annex 2 EHV charges'!$A$11:$A$260)), 0)),"")</f>
        <v>312</v>
      </c>
      <c r="B226" s="172">
        <f>IF($A226="","",VLOOKUP($A226,'Annex 2 EHV charges'!$A:$O,2,0))</f>
        <v>312</v>
      </c>
      <c r="C226" s="173">
        <f>IF($A226="","",VLOOKUP($A226,'Annex 2 EHV charges'!$A:$O,3,0))</f>
        <v>1170000601982</v>
      </c>
      <c r="D226" s="172" t="str">
        <f>IF($A226="","",VLOOKUP($A226,'Annex 2 EHV charges'!$A:$O,7,0))</f>
        <v>Shelton Lodge PV</v>
      </c>
      <c r="E226" s="174" t="str">
        <f>IFERROR(IF(VLOOKUP($A226,'Annex 2 EHV charges'!$A:$O,8,FALSE)=0,"",VLOOKUP($A226,'Annex 2 EHV charges'!$A:$O,8,FALSE)),"")</f>
        <v/>
      </c>
      <c r="F226" s="175">
        <f>IFERROR(IF(VLOOKUP($A226,'Annex 2 EHV charges'!$A:$O,9,FALSE)=0,"",VLOOKUP($A226,'Annex 2 EHV charges'!$A:$O,9,FALSE)),"")</f>
        <v>6.33</v>
      </c>
      <c r="G226" s="176">
        <f>IFERROR(IF(VLOOKUP($A226,'Annex 2 EHV charges'!$A:$O,10,FALSE)=0,"",VLOOKUP($A226,'Annex 2 EHV charges'!$A:$O,10,FALSE)),"")</f>
        <v>1.71</v>
      </c>
      <c r="H226" s="176">
        <f>IFERROR(IF(VLOOKUP($A226,'Annex 2 EHV charges'!$A:$O,11,FALSE)=0,"",VLOOKUP($A226,'Annex 2 EHV charges'!$A:$O,11,FALSE)),"")</f>
        <v>1.71</v>
      </c>
    </row>
    <row r="227" spans="1:8" ht="25.5" x14ac:dyDescent="0.2">
      <c r="A227" s="172" t="str">
        <f t="array" ref="A227">IFERROR(INDEX('Annex 2 EHV charges'!$A$11:$A$260, MATCH(0, IF(ISBLANK('Annex 2 EHV charges'!$A$11:$A$260),1, COUNTIF(A$4:$A226, 'Annex 2 EHV charges'!$A$11:$A$260)), 0)),"")</f>
        <v>New Import 54</v>
      </c>
      <c r="B227" s="172" t="str">
        <f>IF($A227="","",VLOOKUP($A227,'Annex 2 EHV charges'!$A:$O,2,0))</f>
        <v>New Import 54</v>
      </c>
      <c r="C227" s="173" t="str">
        <f>IF($A227="","",VLOOKUP($A227,'Annex 2 EHV charges'!$A:$O,3,0))</f>
        <v>New Import 54</v>
      </c>
      <c r="D227" s="172" t="str">
        <f>IF($A227="","",VLOOKUP($A227,'Annex 2 EHV charges'!$A:$O,7,0))</f>
        <v>Shirebrook Wind Farm</v>
      </c>
      <c r="E227" s="174" t="str">
        <f>IFERROR(IF(VLOOKUP($A227,'Annex 2 EHV charges'!$A:$O,8,FALSE)=0,"",VLOOKUP($A227,'Annex 2 EHV charges'!$A:$O,8,FALSE)),"")</f>
        <v/>
      </c>
      <c r="F227" s="175">
        <f>IFERROR(IF(VLOOKUP($A227,'Annex 2 EHV charges'!$A:$O,9,FALSE)=0,"",VLOOKUP($A227,'Annex 2 EHV charges'!$A:$O,9,FALSE)),"")</f>
        <v>20.67</v>
      </c>
      <c r="G227" s="176">
        <f>IFERROR(IF(VLOOKUP($A227,'Annex 2 EHV charges'!$A:$O,10,FALSE)=0,"",VLOOKUP($A227,'Annex 2 EHV charges'!$A:$O,10,FALSE)),"")</f>
        <v>1.19</v>
      </c>
      <c r="H227" s="176">
        <f>IFERROR(IF(VLOOKUP($A227,'Annex 2 EHV charges'!$A:$O,11,FALSE)=0,"",VLOOKUP($A227,'Annex 2 EHV charges'!$A:$O,11,FALSE)),"")</f>
        <v>1.19</v>
      </c>
    </row>
    <row r="228" spans="1:8" ht="25.5" x14ac:dyDescent="0.2">
      <c r="A228" s="172" t="str">
        <f t="array" ref="A228">IFERROR(INDEX('Annex 2 EHV charges'!$A$11:$A$260, MATCH(0, IF(ISBLANK('Annex 2 EHV charges'!$A$11:$A$260),1, COUNTIF(A$4:$A227, 'Annex 2 EHV charges'!$A$11:$A$260)), 0)),"")</f>
        <v>New Import 55</v>
      </c>
      <c r="B228" s="172" t="str">
        <f>IF($A228="","",VLOOKUP($A228,'Annex 2 EHV charges'!$A:$O,2,0))</f>
        <v>New Import 55</v>
      </c>
      <c r="C228" s="173" t="str">
        <f>IF($A228="","",VLOOKUP($A228,'Annex 2 EHV charges'!$A:$O,3,0))</f>
        <v>New Import 55</v>
      </c>
      <c r="D228" s="172" t="str">
        <f>IF($A228="","",VLOOKUP($A228,'Annex 2 EHV charges'!$A:$O,7,0))</f>
        <v>Shuttington Fields Solar Farm</v>
      </c>
      <c r="E228" s="174" t="str">
        <f>IFERROR(IF(VLOOKUP($A228,'Annex 2 EHV charges'!$A:$O,8,FALSE)=0,"",VLOOKUP($A228,'Annex 2 EHV charges'!$A:$O,8,FALSE)),"")</f>
        <v/>
      </c>
      <c r="F228" s="175">
        <f>IFERROR(IF(VLOOKUP($A228,'Annex 2 EHV charges'!$A:$O,9,FALSE)=0,"",VLOOKUP($A228,'Annex 2 EHV charges'!$A:$O,9,FALSE)),"")</f>
        <v>5.78</v>
      </c>
      <c r="G228" s="176">
        <f>IFERROR(IF(VLOOKUP($A228,'Annex 2 EHV charges'!$A:$O,10,FALSE)=0,"",VLOOKUP($A228,'Annex 2 EHV charges'!$A:$O,10,FALSE)),"")</f>
        <v>2.2599999999999998</v>
      </c>
      <c r="H228" s="176">
        <f>IFERROR(IF(VLOOKUP($A228,'Annex 2 EHV charges'!$A:$O,11,FALSE)=0,"",VLOOKUP($A228,'Annex 2 EHV charges'!$A:$O,11,FALSE)),"")</f>
        <v>2.2599999999999998</v>
      </c>
    </row>
    <row r="229" spans="1:8" ht="25.5" x14ac:dyDescent="0.2">
      <c r="A229" s="172" t="str">
        <f t="array" ref="A229">IFERROR(INDEX('Annex 2 EHV charges'!$A$11:$A$260, MATCH(0, IF(ISBLANK('Annex 2 EHV charges'!$A$11:$A$260),1, COUNTIF(A$4:$A228, 'Annex 2 EHV charges'!$A$11:$A$260)), 0)),"")</f>
        <v>New Import 56</v>
      </c>
      <c r="B229" s="172" t="str">
        <f>IF($A229="","",VLOOKUP($A229,'Annex 2 EHV charges'!$A:$O,2,0))</f>
        <v>New Import 56</v>
      </c>
      <c r="C229" s="173" t="str">
        <f>IF($A229="","",VLOOKUP($A229,'Annex 2 EHV charges'!$A:$O,3,0))</f>
        <v>New Import 56</v>
      </c>
      <c r="D229" s="172" t="str">
        <f>IF($A229="","",VLOOKUP($A229,'Annex 2 EHV charges'!$A:$O,7,0))</f>
        <v>Spring Ridge WF</v>
      </c>
      <c r="E229" s="174" t="str">
        <f>IFERROR(IF(VLOOKUP($A229,'Annex 2 EHV charges'!$A:$O,8,FALSE)=0,"",VLOOKUP($A229,'Annex 2 EHV charges'!$A:$O,8,FALSE)),"")</f>
        <v/>
      </c>
      <c r="F229" s="175">
        <f>IFERROR(IF(VLOOKUP($A229,'Annex 2 EHV charges'!$A:$O,9,FALSE)=0,"",VLOOKUP($A229,'Annex 2 EHV charges'!$A:$O,9,FALSE)),"")</f>
        <v>118.54</v>
      </c>
      <c r="G229" s="176">
        <f>IFERROR(IF(VLOOKUP($A229,'Annex 2 EHV charges'!$A:$O,10,FALSE)=0,"",VLOOKUP($A229,'Annex 2 EHV charges'!$A:$O,10,FALSE)),"")</f>
        <v>1.52</v>
      </c>
      <c r="H229" s="176">
        <f>IFERROR(IF(VLOOKUP($A229,'Annex 2 EHV charges'!$A:$O,11,FALSE)=0,"",VLOOKUP($A229,'Annex 2 EHV charges'!$A:$O,11,FALSE)),"")</f>
        <v>1.52</v>
      </c>
    </row>
    <row r="230" spans="1:8" ht="25.5" x14ac:dyDescent="0.2">
      <c r="A230" s="172" t="str">
        <f t="array" ref="A230">IFERROR(INDEX('Annex 2 EHV charges'!$A$11:$A$260, MATCH(0, IF(ISBLANK('Annex 2 EHV charges'!$A$11:$A$260),1, COUNTIF(A$4:$A229, 'Annex 2 EHV charges'!$A$11:$A$260)), 0)),"")</f>
        <v>New Import 57</v>
      </c>
      <c r="B230" s="172" t="str">
        <f>IF($A230="","",VLOOKUP($A230,'Annex 2 EHV charges'!$A:$O,2,0))</f>
        <v>New Import 57</v>
      </c>
      <c r="C230" s="173" t="str">
        <f>IF($A230="","",VLOOKUP($A230,'Annex 2 EHV charges'!$A:$O,3,0))</f>
        <v>New Import 57</v>
      </c>
      <c r="D230" s="172" t="str">
        <f>IF($A230="","",VLOOKUP($A230,'Annex 2 EHV charges'!$A:$O,7,0))</f>
        <v>Standford Solar Farm</v>
      </c>
      <c r="E230" s="174" t="str">
        <f>IFERROR(IF(VLOOKUP($A230,'Annex 2 EHV charges'!$A:$O,8,FALSE)=0,"",VLOOKUP($A230,'Annex 2 EHV charges'!$A:$O,8,FALSE)),"")</f>
        <v/>
      </c>
      <c r="F230" s="175">
        <f>IFERROR(IF(VLOOKUP($A230,'Annex 2 EHV charges'!$A:$O,9,FALSE)=0,"",VLOOKUP($A230,'Annex 2 EHV charges'!$A:$O,9,FALSE)),"")</f>
        <v>6.74</v>
      </c>
      <c r="G230" s="176">
        <f>IFERROR(IF(VLOOKUP($A230,'Annex 2 EHV charges'!$A:$O,10,FALSE)=0,"",VLOOKUP($A230,'Annex 2 EHV charges'!$A:$O,10,FALSE)),"")</f>
        <v>1.71</v>
      </c>
      <c r="H230" s="176">
        <f>IFERROR(IF(VLOOKUP($A230,'Annex 2 EHV charges'!$A:$O,11,FALSE)=0,"",VLOOKUP($A230,'Annex 2 EHV charges'!$A:$O,11,FALSE)),"")</f>
        <v>1.71</v>
      </c>
    </row>
    <row r="231" spans="1:8" ht="25.5" x14ac:dyDescent="0.2">
      <c r="A231" s="172" t="str">
        <f t="array" ref="A231">IFERROR(INDEX('Annex 2 EHV charges'!$A$11:$A$260, MATCH(0, IF(ISBLANK('Annex 2 EHV charges'!$A$11:$A$260),1, COUNTIF(A$4:$A230, 'Annex 2 EHV charges'!$A$11:$A$260)), 0)),"")</f>
        <v>New Import 58</v>
      </c>
      <c r="B231" s="172" t="str">
        <f>IF($A231="","",VLOOKUP($A231,'Annex 2 EHV charges'!$A:$O,2,0))</f>
        <v>New Import 58</v>
      </c>
      <c r="C231" s="173" t="str">
        <f>IF($A231="","",VLOOKUP($A231,'Annex 2 EHV charges'!$A:$O,3,0))</f>
        <v>New Import 58</v>
      </c>
      <c r="D231" s="172" t="str">
        <f>IF($A231="","",VLOOKUP($A231,'Annex 2 EHV charges'!$A:$O,7,0))</f>
        <v>Stoke Heights Wind Farm</v>
      </c>
      <c r="E231" s="174" t="str">
        <f>IFERROR(IF(VLOOKUP($A231,'Annex 2 EHV charges'!$A:$O,8,FALSE)=0,"",VLOOKUP($A231,'Annex 2 EHV charges'!$A:$O,8,FALSE)),"")</f>
        <v/>
      </c>
      <c r="F231" s="175" t="str">
        <f>IFERROR(IF(VLOOKUP($A231,'Annex 2 EHV charges'!$A:$O,9,FALSE)=0,"",VLOOKUP($A231,'Annex 2 EHV charges'!$A:$O,9,FALSE)),"")</f>
        <v/>
      </c>
      <c r="G231" s="176">
        <f>IFERROR(IF(VLOOKUP($A231,'Annex 2 EHV charges'!$A:$O,10,FALSE)=0,"",VLOOKUP($A231,'Annex 2 EHV charges'!$A:$O,10,FALSE)),"")</f>
        <v>1.56</v>
      </c>
      <c r="H231" s="176">
        <f>IFERROR(IF(VLOOKUP($A231,'Annex 2 EHV charges'!$A:$O,11,FALSE)=0,"",VLOOKUP($A231,'Annex 2 EHV charges'!$A:$O,11,FALSE)),"")</f>
        <v>1.56</v>
      </c>
    </row>
    <row r="232" spans="1:8" ht="25.5" x14ac:dyDescent="0.2">
      <c r="A232" s="172" t="str">
        <f t="array" ref="A232">IFERROR(INDEX('Annex 2 EHV charges'!$A$11:$A$260, MATCH(0, IF(ISBLANK('Annex 2 EHV charges'!$A$11:$A$260),1, COUNTIF(A$4:$A231, 'Annex 2 EHV charges'!$A$11:$A$260)), 0)),"")</f>
        <v>New Import 59</v>
      </c>
      <c r="B232" s="172" t="str">
        <f>IF($A232="","",VLOOKUP($A232,'Annex 2 EHV charges'!$A:$O,2,0))</f>
        <v>New Import 59</v>
      </c>
      <c r="C232" s="173" t="str">
        <f>IF($A232="","",VLOOKUP($A232,'Annex 2 EHV charges'!$A:$O,3,0))</f>
        <v>New Import 59</v>
      </c>
      <c r="D232" s="172" t="str">
        <f>IF($A232="","",VLOOKUP($A232,'Annex 2 EHV charges'!$A:$O,7,0))</f>
        <v>Strixton Solar Farm</v>
      </c>
      <c r="E232" s="174" t="str">
        <f>IFERROR(IF(VLOOKUP($A232,'Annex 2 EHV charges'!$A:$O,8,FALSE)=0,"",VLOOKUP($A232,'Annex 2 EHV charges'!$A:$O,8,FALSE)),"")</f>
        <v/>
      </c>
      <c r="F232" s="175">
        <f>IFERROR(IF(VLOOKUP($A232,'Annex 2 EHV charges'!$A:$O,9,FALSE)=0,"",VLOOKUP($A232,'Annex 2 EHV charges'!$A:$O,9,FALSE)),"")</f>
        <v>59.87</v>
      </c>
      <c r="G232" s="176">
        <f>IFERROR(IF(VLOOKUP($A232,'Annex 2 EHV charges'!$A:$O,10,FALSE)=0,"",VLOOKUP($A232,'Annex 2 EHV charges'!$A:$O,10,FALSE)),"")</f>
        <v>1.71</v>
      </c>
      <c r="H232" s="176">
        <f>IFERROR(IF(VLOOKUP($A232,'Annex 2 EHV charges'!$A:$O,11,FALSE)=0,"",VLOOKUP($A232,'Annex 2 EHV charges'!$A:$O,11,FALSE)),"")</f>
        <v>1.71</v>
      </c>
    </row>
    <row r="233" spans="1:8" ht="25.5" x14ac:dyDescent="0.2">
      <c r="A233" s="172" t="str">
        <f t="array" ref="A233">IFERROR(INDEX('Annex 2 EHV charges'!$A$11:$A$260, MATCH(0, IF(ISBLANK('Annex 2 EHV charges'!$A$11:$A$260),1, COUNTIF(A$4:$A232, 'Annex 2 EHV charges'!$A$11:$A$260)), 0)),"")</f>
        <v>New Import 60</v>
      </c>
      <c r="B233" s="172" t="str">
        <f>IF($A233="","",VLOOKUP($A233,'Annex 2 EHV charges'!$A:$O,2,0))</f>
        <v>New Import 60</v>
      </c>
      <c r="C233" s="173" t="str">
        <f>IF($A233="","",VLOOKUP($A233,'Annex 2 EHV charges'!$A:$O,3,0))</f>
        <v>New Import 60</v>
      </c>
      <c r="D233" s="172" t="str">
        <f>IF($A233="","",VLOOKUP($A233,'Annex 2 EHV charges'!$A:$O,7,0))</f>
        <v>Stud Farm, Sutton-on-Trent</v>
      </c>
      <c r="E233" s="174" t="str">
        <f>IFERROR(IF(VLOOKUP($A233,'Annex 2 EHV charges'!$A:$O,8,FALSE)=0,"",VLOOKUP($A233,'Annex 2 EHV charges'!$A:$O,8,FALSE)),"")</f>
        <v/>
      </c>
      <c r="F233" s="175">
        <f>IFERROR(IF(VLOOKUP($A233,'Annex 2 EHV charges'!$A:$O,9,FALSE)=0,"",VLOOKUP($A233,'Annex 2 EHV charges'!$A:$O,9,FALSE)),"")</f>
        <v>1.97</v>
      </c>
      <c r="G233" s="176">
        <f>IFERROR(IF(VLOOKUP($A233,'Annex 2 EHV charges'!$A:$O,10,FALSE)=0,"",VLOOKUP($A233,'Annex 2 EHV charges'!$A:$O,10,FALSE)),"")</f>
        <v>1.71</v>
      </c>
      <c r="H233" s="176">
        <f>IFERROR(IF(VLOOKUP($A233,'Annex 2 EHV charges'!$A:$O,11,FALSE)=0,"",VLOOKUP($A233,'Annex 2 EHV charges'!$A:$O,11,FALSE)),"")</f>
        <v>1.71</v>
      </c>
    </row>
    <row r="234" spans="1:8" ht="25.5" x14ac:dyDescent="0.2">
      <c r="A234" s="172" t="str">
        <f t="array" ref="A234">IFERROR(INDEX('Annex 2 EHV charges'!$A$11:$A$260, MATCH(0, IF(ISBLANK('Annex 2 EHV charges'!$A$11:$A$260),1, COUNTIF(A$4:$A233, 'Annex 2 EHV charges'!$A$11:$A$260)), 0)),"")</f>
        <v>New Import 61</v>
      </c>
      <c r="B234" s="172" t="str">
        <f>IF($A234="","",VLOOKUP($A234,'Annex 2 EHV charges'!$A:$O,2,0))</f>
        <v>New Import 61</v>
      </c>
      <c r="C234" s="173" t="str">
        <f>IF($A234="","",VLOOKUP($A234,'Annex 2 EHV charges'!$A:$O,3,0))</f>
        <v>New Import 61</v>
      </c>
      <c r="D234" s="172" t="str">
        <f>IF($A234="","",VLOOKUP($A234,'Annex 2 EHV charges'!$A:$O,7,0))</f>
        <v>Sutton Bonnington PV</v>
      </c>
      <c r="E234" s="174" t="str">
        <f>IFERROR(IF(VLOOKUP($A234,'Annex 2 EHV charges'!$A:$O,8,FALSE)=0,"",VLOOKUP($A234,'Annex 2 EHV charges'!$A:$O,8,FALSE)),"")</f>
        <v/>
      </c>
      <c r="F234" s="175">
        <f>IFERROR(IF(VLOOKUP($A234,'Annex 2 EHV charges'!$A:$O,9,FALSE)=0,"",VLOOKUP($A234,'Annex 2 EHV charges'!$A:$O,9,FALSE)),"")</f>
        <v>3.26</v>
      </c>
      <c r="G234" s="176">
        <f>IFERROR(IF(VLOOKUP($A234,'Annex 2 EHV charges'!$A:$O,10,FALSE)=0,"",VLOOKUP($A234,'Annex 2 EHV charges'!$A:$O,10,FALSE)),"")</f>
        <v>1.71</v>
      </c>
      <c r="H234" s="176">
        <f>IFERROR(IF(VLOOKUP($A234,'Annex 2 EHV charges'!$A:$O,11,FALSE)=0,"",VLOOKUP($A234,'Annex 2 EHV charges'!$A:$O,11,FALSE)),"")</f>
        <v>1.71</v>
      </c>
    </row>
    <row r="235" spans="1:8" ht="25.5" x14ac:dyDescent="0.2">
      <c r="A235" s="172" t="str">
        <f t="array" ref="A235">IFERROR(INDEX('Annex 2 EHV charges'!$A$11:$A$260, MATCH(0, IF(ISBLANK('Annex 2 EHV charges'!$A$11:$A$260),1, COUNTIF(A$4:$A234, 'Annex 2 EHV charges'!$A$11:$A$260)), 0)),"")</f>
        <v>New Import 62</v>
      </c>
      <c r="B235" s="172" t="str">
        <f>IF($A235="","",VLOOKUP($A235,'Annex 2 EHV charges'!$A:$O,2,0))</f>
        <v>New Import 62</v>
      </c>
      <c r="C235" s="173" t="str">
        <f>IF($A235="","",VLOOKUP($A235,'Annex 2 EHV charges'!$A:$O,3,0))</f>
        <v>New Import 62</v>
      </c>
      <c r="D235" s="172" t="str">
        <f>IF($A235="","",VLOOKUP($A235,'Annex 2 EHV charges'!$A:$O,7,0))</f>
        <v>Swan Valley Wind Farm</v>
      </c>
      <c r="E235" s="174" t="str">
        <f>IFERROR(IF(VLOOKUP($A235,'Annex 2 EHV charges'!$A:$O,8,FALSE)=0,"",VLOOKUP($A235,'Annex 2 EHV charges'!$A:$O,8,FALSE)),"")</f>
        <v/>
      </c>
      <c r="F235" s="175" t="str">
        <f>IFERROR(IF(VLOOKUP($A235,'Annex 2 EHV charges'!$A:$O,9,FALSE)=0,"",VLOOKUP($A235,'Annex 2 EHV charges'!$A:$O,9,FALSE)),"")</f>
        <v/>
      </c>
      <c r="G235" s="176">
        <f>IFERROR(IF(VLOOKUP($A235,'Annex 2 EHV charges'!$A:$O,10,FALSE)=0,"",VLOOKUP($A235,'Annex 2 EHV charges'!$A:$O,10,FALSE)),"")</f>
        <v>1.19</v>
      </c>
      <c r="H235" s="176">
        <f>IFERROR(IF(VLOOKUP($A235,'Annex 2 EHV charges'!$A:$O,11,FALSE)=0,"",VLOOKUP($A235,'Annex 2 EHV charges'!$A:$O,11,FALSE)),"")</f>
        <v>1.19</v>
      </c>
    </row>
    <row r="236" spans="1:8" ht="25.5" x14ac:dyDescent="0.2">
      <c r="A236" s="172" t="str">
        <f t="array" ref="A236">IFERROR(INDEX('Annex 2 EHV charges'!$A$11:$A$260, MATCH(0, IF(ISBLANK('Annex 2 EHV charges'!$A$11:$A$260),1, COUNTIF(A$4:$A235, 'Annex 2 EHV charges'!$A$11:$A$260)), 0)),"")</f>
        <v>New Import 63</v>
      </c>
      <c r="B236" s="172" t="str">
        <f>IF($A236="","",VLOOKUP($A236,'Annex 2 EHV charges'!$A:$O,2,0))</f>
        <v>New Import 63</v>
      </c>
      <c r="C236" s="173" t="str">
        <f>IF($A236="","",VLOOKUP($A236,'Annex 2 EHV charges'!$A:$O,3,0))</f>
        <v>New Import 63</v>
      </c>
      <c r="D236" s="172" t="str">
        <f>IF($A236="","",VLOOKUP($A236,'Annex 2 EHV charges'!$A:$O,7,0))</f>
        <v>Swift Wind Farm</v>
      </c>
      <c r="E236" s="174" t="str">
        <f>IFERROR(IF(VLOOKUP($A236,'Annex 2 EHV charges'!$A:$O,8,FALSE)=0,"",VLOOKUP($A236,'Annex 2 EHV charges'!$A:$O,8,FALSE)),"")</f>
        <v/>
      </c>
      <c r="F236" s="175">
        <f>IFERROR(IF(VLOOKUP($A236,'Annex 2 EHV charges'!$A:$O,9,FALSE)=0,"",VLOOKUP($A236,'Annex 2 EHV charges'!$A:$O,9,FALSE)),"")</f>
        <v>3.14</v>
      </c>
      <c r="G236" s="176">
        <f>IFERROR(IF(VLOOKUP($A236,'Annex 2 EHV charges'!$A:$O,10,FALSE)=0,"",VLOOKUP($A236,'Annex 2 EHV charges'!$A:$O,10,FALSE)),"")</f>
        <v>1.19</v>
      </c>
      <c r="H236" s="176">
        <f>IFERROR(IF(VLOOKUP($A236,'Annex 2 EHV charges'!$A:$O,11,FALSE)=0,"",VLOOKUP($A236,'Annex 2 EHV charges'!$A:$O,11,FALSE)),"")</f>
        <v>1.19</v>
      </c>
    </row>
    <row r="237" spans="1:8" x14ac:dyDescent="0.2">
      <c r="A237" s="172">
        <f t="array" ref="A237">IFERROR(INDEX('Annex 2 EHV charges'!$A$11:$A$260, MATCH(0, IF(ISBLANK('Annex 2 EHV charges'!$A$11:$A$260),1, COUNTIF(A$4:$A236, 'Annex 2 EHV charges'!$A$11:$A$260)), 0)),"")</f>
        <v>314</v>
      </c>
      <c r="B237" s="172">
        <f>IF($A237="","",VLOOKUP($A237,'Annex 2 EHV charges'!$A:$O,2,0))</f>
        <v>314</v>
      </c>
      <c r="C237" s="173">
        <f>IF($A237="","",VLOOKUP($A237,'Annex 2 EHV charges'!$A:$O,3,0))</f>
        <v>1170000605221</v>
      </c>
      <c r="D237" s="172" t="str">
        <f>IF($A237="","",VLOOKUP($A237,'Annex 2 EHV charges'!$A:$O,7,0))</f>
        <v>Sywell PV</v>
      </c>
      <c r="E237" s="174" t="str">
        <f>IFERROR(IF(VLOOKUP($A237,'Annex 2 EHV charges'!$A:$O,8,FALSE)=0,"",VLOOKUP($A237,'Annex 2 EHV charges'!$A:$O,8,FALSE)),"")</f>
        <v/>
      </c>
      <c r="F237" s="175">
        <f>IFERROR(IF(VLOOKUP($A237,'Annex 2 EHV charges'!$A:$O,9,FALSE)=0,"",VLOOKUP($A237,'Annex 2 EHV charges'!$A:$O,9,FALSE)),"")</f>
        <v>65.67</v>
      </c>
      <c r="G237" s="176">
        <f>IFERROR(IF(VLOOKUP($A237,'Annex 2 EHV charges'!$A:$O,10,FALSE)=0,"",VLOOKUP($A237,'Annex 2 EHV charges'!$A:$O,10,FALSE)),"")</f>
        <v>1.71</v>
      </c>
      <c r="H237" s="176">
        <f>IFERROR(IF(VLOOKUP($A237,'Annex 2 EHV charges'!$A:$O,11,FALSE)=0,"",VLOOKUP($A237,'Annex 2 EHV charges'!$A:$O,11,FALSE)),"")</f>
        <v>1.71</v>
      </c>
    </row>
    <row r="238" spans="1:8" ht="25.5" x14ac:dyDescent="0.2">
      <c r="A238" s="172" t="str">
        <f t="array" ref="A238">IFERROR(INDEX('Annex 2 EHV charges'!$A$11:$A$260, MATCH(0, IF(ISBLANK('Annex 2 EHV charges'!$A$11:$A$260),1, COUNTIF(A$4:$A237, 'Annex 2 EHV charges'!$A$11:$A$260)), 0)),"")</f>
        <v>New Import 64</v>
      </c>
      <c r="B238" s="172" t="str">
        <f>IF($A238="","",VLOOKUP($A238,'Annex 2 EHV charges'!$A:$O,2,0))</f>
        <v>New Import 64</v>
      </c>
      <c r="C238" s="173" t="str">
        <f>IF($A238="","",VLOOKUP($A238,'Annex 2 EHV charges'!$A:$O,3,0))</f>
        <v>New Import 64</v>
      </c>
      <c r="D238" s="172" t="str">
        <f>IF($A238="","",VLOOKUP($A238,'Annex 2 EHV charges'!$A:$O,7,0))</f>
        <v>Tathall End Solar Farm</v>
      </c>
      <c r="E238" s="174" t="str">
        <f>IFERROR(IF(VLOOKUP($A238,'Annex 2 EHV charges'!$A:$O,8,FALSE)=0,"",VLOOKUP($A238,'Annex 2 EHV charges'!$A:$O,8,FALSE)),"")</f>
        <v/>
      </c>
      <c r="F238" s="175">
        <f>IFERROR(IF(VLOOKUP($A238,'Annex 2 EHV charges'!$A:$O,9,FALSE)=0,"",VLOOKUP($A238,'Annex 2 EHV charges'!$A:$O,9,FALSE)),"")</f>
        <v>16.55</v>
      </c>
      <c r="G238" s="176">
        <f>IFERROR(IF(VLOOKUP($A238,'Annex 2 EHV charges'!$A:$O,10,FALSE)=0,"",VLOOKUP($A238,'Annex 2 EHV charges'!$A:$O,10,FALSE)),"")</f>
        <v>1.91</v>
      </c>
      <c r="H238" s="176">
        <f>IFERROR(IF(VLOOKUP($A238,'Annex 2 EHV charges'!$A:$O,11,FALSE)=0,"",VLOOKUP($A238,'Annex 2 EHV charges'!$A:$O,11,FALSE)),"")</f>
        <v>1.91</v>
      </c>
    </row>
    <row r="239" spans="1:8" ht="25.5" x14ac:dyDescent="0.2">
      <c r="A239" s="172" t="str">
        <f t="array" ref="A239">IFERROR(INDEX('Annex 2 EHV charges'!$A$11:$A$260, MATCH(0, IF(ISBLANK('Annex 2 EHV charges'!$A$11:$A$260),1, COUNTIF(A$4:$A238, 'Annex 2 EHV charges'!$A$11:$A$260)), 0)),"")</f>
        <v>New Import 65</v>
      </c>
      <c r="B239" s="172" t="str">
        <f>IF($A239="","",VLOOKUP($A239,'Annex 2 EHV charges'!$A:$O,2,0))</f>
        <v>New Import 65</v>
      </c>
      <c r="C239" s="173" t="str">
        <f>IF($A239="","",VLOOKUP($A239,'Annex 2 EHV charges'!$A:$O,3,0))</f>
        <v>New Import 65</v>
      </c>
      <c r="D239" s="172" t="str">
        <f>IF($A239="","",VLOOKUP($A239,'Annex 2 EHV charges'!$A:$O,7,0))</f>
        <v>Taylor Lane STOR</v>
      </c>
      <c r="E239" s="174">
        <f>IFERROR(IF(VLOOKUP($A239,'Annex 2 EHV charges'!$A:$O,8,FALSE)=0,"",VLOOKUP($A239,'Annex 2 EHV charges'!$A:$O,8,FALSE)),"")</f>
        <v>1.1950000000000001</v>
      </c>
      <c r="F239" s="175">
        <f>IFERROR(IF(VLOOKUP($A239,'Annex 2 EHV charges'!$A:$O,9,FALSE)=0,"",VLOOKUP($A239,'Annex 2 EHV charges'!$A:$O,9,FALSE)),"")</f>
        <v>7.23</v>
      </c>
      <c r="G239" s="176">
        <f>IFERROR(IF(VLOOKUP($A239,'Annex 2 EHV charges'!$A:$O,10,FALSE)=0,"",VLOOKUP($A239,'Annex 2 EHV charges'!$A:$O,10,FALSE)),"")</f>
        <v>1.34</v>
      </c>
      <c r="H239" s="176">
        <f>IFERROR(IF(VLOOKUP($A239,'Annex 2 EHV charges'!$A:$O,11,FALSE)=0,"",VLOOKUP($A239,'Annex 2 EHV charges'!$A:$O,11,FALSE)),"")</f>
        <v>1.34</v>
      </c>
    </row>
    <row r="240" spans="1:8" ht="25.5" x14ac:dyDescent="0.2">
      <c r="A240" s="172" t="str">
        <f t="array" ref="A240">IFERROR(INDEX('Annex 2 EHV charges'!$A$11:$A$260, MATCH(0, IF(ISBLANK('Annex 2 EHV charges'!$A$11:$A$260),1, COUNTIF(A$4:$A239, 'Annex 2 EHV charges'!$A$11:$A$260)), 0)),"")</f>
        <v>New Import 66</v>
      </c>
      <c r="B240" s="172" t="str">
        <f>IF($A240="","",VLOOKUP($A240,'Annex 2 EHV charges'!$A:$O,2,0))</f>
        <v>New Import 66</v>
      </c>
      <c r="C240" s="173" t="str">
        <f>IF($A240="","",VLOOKUP($A240,'Annex 2 EHV charges'!$A:$O,3,0))</f>
        <v>New Import 66</v>
      </c>
      <c r="D240" s="172" t="str">
        <f>IF($A240="","",VLOOKUP($A240,'Annex 2 EHV charges'!$A:$O,7,0))</f>
        <v>JG Pears Farm PV</v>
      </c>
      <c r="E240" s="174" t="str">
        <f>IFERROR(IF(VLOOKUP($A240,'Annex 2 EHV charges'!$A:$O,8,FALSE)=0,"",VLOOKUP($A240,'Annex 2 EHV charges'!$A:$O,8,FALSE)),"")</f>
        <v/>
      </c>
      <c r="F240" s="175">
        <f>IFERROR(IF(VLOOKUP($A240,'Annex 2 EHV charges'!$A:$O,9,FALSE)=0,"",VLOOKUP($A240,'Annex 2 EHV charges'!$A:$O,9,FALSE)),"")</f>
        <v>1800.27</v>
      </c>
      <c r="G240" s="176">
        <f>IFERROR(IF(VLOOKUP($A240,'Annex 2 EHV charges'!$A:$O,10,FALSE)=0,"",VLOOKUP($A240,'Annex 2 EHV charges'!$A:$O,10,FALSE)),"")</f>
        <v>1.77</v>
      </c>
      <c r="H240" s="176">
        <f>IFERROR(IF(VLOOKUP($A240,'Annex 2 EHV charges'!$A:$O,11,FALSE)=0,"",VLOOKUP($A240,'Annex 2 EHV charges'!$A:$O,11,FALSE)),"")</f>
        <v>1.77</v>
      </c>
    </row>
    <row r="241" spans="1:8" ht="25.5" x14ac:dyDescent="0.2">
      <c r="A241" s="172" t="str">
        <f t="array" ref="A241">IFERROR(INDEX('Annex 2 EHV charges'!$A$11:$A$260, MATCH(0, IF(ISBLANK('Annex 2 EHV charges'!$A$11:$A$260),1, COUNTIF(A$4:$A240, 'Annex 2 EHV charges'!$A$11:$A$260)), 0)),"")</f>
        <v>New Import 67</v>
      </c>
      <c r="B241" s="172" t="str">
        <f>IF($A241="","",VLOOKUP($A241,'Annex 2 EHV charges'!$A:$O,2,0))</f>
        <v>New Import 67</v>
      </c>
      <c r="C241" s="173" t="str">
        <f>IF($A241="","",VLOOKUP($A241,'Annex 2 EHV charges'!$A:$O,3,0))</f>
        <v>New Import 67</v>
      </c>
      <c r="D241" s="172" t="str">
        <f>IF($A241="","",VLOOKUP($A241,'Annex 2 EHV charges'!$A:$O,7,0))</f>
        <v>Thornton Solar Farm</v>
      </c>
      <c r="E241" s="174" t="str">
        <f>IFERROR(IF(VLOOKUP($A241,'Annex 2 EHV charges'!$A:$O,8,FALSE)=0,"",VLOOKUP($A241,'Annex 2 EHV charges'!$A:$O,8,FALSE)),"")</f>
        <v/>
      </c>
      <c r="F241" s="175">
        <f>IFERROR(IF(VLOOKUP($A241,'Annex 2 EHV charges'!$A:$O,9,FALSE)=0,"",VLOOKUP($A241,'Annex 2 EHV charges'!$A:$O,9,FALSE)),"")</f>
        <v>57.31</v>
      </c>
      <c r="G241" s="176">
        <f>IFERROR(IF(VLOOKUP($A241,'Annex 2 EHV charges'!$A:$O,10,FALSE)=0,"",VLOOKUP($A241,'Annex 2 EHV charges'!$A:$O,10,FALSE)),"")</f>
        <v>2.0299999999999998</v>
      </c>
      <c r="H241" s="176">
        <f>IFERROR(IF(VLOOKUP($A241,'Annex 2 EHV charges'!$A:$O,11,FALSE)=0,"",VLOOKUP($A241,'Annex 2 EHV charges'!$A:$O,11,FALSE)),"")</f>
        <v>2.0299999999999998</v>
      </c>
    </row>
    <row r="242" spans="1:8" ht="25.5" x14ac:dyDescent="0.2">
      <c r="A242" s="172" t="str">
        <f t="array" ref="A242">IFERROR(INDEX('Annex 2 EHV charges'!$A$11:$A$260, MATCH(0, IF(ISBLANK('Annex 2 EHV charges'!$A$11:$A$260),1, COUNTIF(A$4:$A241, 'Annex 2 EHV charges'!$A$11:$A$260)), 0)),"")</f>
        <v>New Import 68</v>
      </c>
      <c r="B242" s="172" t="str">
        <f>IF($A242="","",VLOOKUP($A242,'Annex 2 EHV charges'!$A:$O,2,0))</f>
        <v>New Import 68</v>
      </c>
      <c r="C242" s="173" t="str">
        <f>IF($A242="","",VLOOKUP($A242,'Annex 2 EHV charges'!$A:$O,3,0))</f>
        <v>New Import 68</v>
      </c>
      <c r="D242" s="172" t="str">
        <f>IF($A242="","",VLOOKUP($A242,'Annex 2 EHV charges'!$A:$O,7,0))</f>
        <v>Tithe Farm Solar Farm</v>
      </c>
      <c r="E242" s="174" t="str">
        <f>IFERROR(IF(VLOOKUP($A242,'Annex 2 EHV charges'!$A:$O,8,FALSE)=0,"",VLOOKUP($A242,'Annex 2 EHV charges'!$A:$O,8,FALSE)),"")</f>
        <v/>
      </c>
      <c r="F242" s="175">
        <f>IFERROR(IF(VLOOKUP($A242,'Annex 2 EHV charges'!$A:$O,9,FALSE)=0,"",VLOOKUP($A242,'Annex 2 EHV charges'!$A:$O,9,FALSE)),"")</f>
        <v>4.34</v>
      </c>
      <c r="G242" s="176">
        <f>IFERROR(IF(VLOOKUP($A242,'Annex 2 EHV charges'!$A:$O,10,FALSE)=0,"",VLOOKUP($A242,'Annex 2 EHV charges'!$A:$O,10,FALSE)),"")</f>
        <v>1.71</v>
      </c>
      <c r="H242" s="176">
        <f>IFERROR(IF(VLOOKUP($A242,'Annex 2 EHV charges'!$A:$O,11,FALSE)=0,"",VLOOKUP($A242,'Annex 2 EHV charges'!$A:$O,11,FALSE)),"")</f>
        <v>1.71</v>
      </c>
    </row>
    <row r="243" spans="1:8" ht="25.5" x14ac:dyDescent="0.2">
      <c r="A243" s="172" t="str">
        <f t="array" ref="A243">IFERROR(INDEX('Annex 2 EHV charges'!$A$11:$A$260, MATCH(0, IF(ISBLANK('Annex 2 EHV charges'!$A$11:$A$260),1, COUNTIF(A$4:$A242, 'Annex 2 EHV charges'!$A$11:$A$260)), 0)),"")</f>
        <v>New Import 69</v>
      </c>
      <c r="B243" s="172" t="str">
        <f>IF($A243="","",VLOOKUP($A243,'Annex 2 EHV charges'!$A:$O,2,0))</f>
        <v>New Import 69</v>
      </c>
      <c r="C243" s="173" t="str">
        <f>IF($A243="","",VLOOKUP($A243,'Annex 2 EHV charges'!$A:$O,3,0))</f>
        <v>New Import 69</v>
      </c>
      <c r="D243" s="172" t="str">
        <f>IF($A243="","",VLOOKUP($A243,'Annex 2 EHV charges'!$A:$O,7,0))</f>
        <v>Town Farm Harold</v>
      </c>
      <c r="E243" s="174" t="str">
        <f>IFERROR(IF(VLOOKUP($A243,'Annex 2 EHV charges'!$A:$O,8,FALSE)=0,"",VLOOKUP($A243,'Annex 2 EHV charges'!$A:$O,8,FALSE)),"")</f>
        <v/>
      </c>
      <c r="F243" s="175">
        <f>IFERROR(IF(VLOOKUP($A243,'Annex 2 EHV charges'!$A:$O,9,FALSE)=0,"",VLOOKUP($A243,'Annex 2 EHV charges'!$A:$O,9,FALSE)),"")</f>
        <v>4.91</v>
      </c>
      <c r="G243" s="176">
        <f>IFERROR(IF(VLOOKUP($A243,'Annex 2 EHV charges'!$A:$O,10,FALSE)=0,"",VLOOKUP($A243,'Annex 2 EHV charges'!$A:$O,10,FALSE)),"")</f>
        <v>1.71</v>
      </c>
      <c r="H243" s="176">
        <f>IFERROR(IF(VLOOKUP($A243,'Annex 2 EHV charges'!$A:$O,11,FALSE)=0,"",VLOOKUP($A243,'Annex 2 EHV charges'!$A:$O,11,FALSE)),"")</f>
        <v>1.71</v>
      </c>
    </row>
    <row r="244" spans="1:8" ht="25.5" x14ac:dyDescent="0.2">
      <c r="A244" s="172" t="str">
        <f t="array" ref="A244">IFERROR(INDEX('Annex 2 EHV charges'!$A$11:$A$260, MATCH(0, IF(ISBLANK('Annex 2 EHV charges'!$A$11:$A$260),1, COUNTIF(A$4:$A243, 'Annex 2 EHV charges'!$A$11:$A$260)), 0)),"")</f>
        <v>New Import 70</v>
      </c>
      <c r="B244" s="172" t="str">
        <f>IF($A244="","",VLOOKUP($A244,'Annex 2 EHV charges'!$A:$O,2,0))</f>
        <v>New Import 70</v>
      </c>
      <c r="C244" s="173" t="str">
        <f>IF($A244="","",VLOOKUP($A244,'Annex 2 EHV charges'!$A:$O,3,0))</f>
        <v>New Import 70</v>
      </c>
      <c r="D244" s="172" t="str">
        <f>IF($A244="","",VLOOKUP($A244,'Annex 2 EHV charges'!$A:$O,7,0))</f>
        <v>Trafalgar Park</v>
      </c>
      <c r="E244" s="174">
        <f>IFERROR(IF(VLOOKUP($A244,'Annex 2 EHV charges'!$A:$O,8,FALSE)=0,"",VLOOKUP($A244,'Annex 2 EHV charges'!$A:$O,8,FALSE)),"")</f>
        <v>1.1950000000000001</v>
      </c>
      <c r="F244" s="175">
        <f>IFERROR(IF(VLOOKUP($A244,'Annex 2 EHV charges'!$A:$O,9,FALSE)=0,"",VLOOKUP($A244,'Annex 2 EHV charges'!$A:$O,9,FALSE)),"")</f>
        <v>4.46</v>
      </c>
      <c r="G244" s="176">
        <f>IFERROR(IF(VLOOKUP($A244,'Annex 2 EHV charges'!$A:$O,10,FALSE)=0,"",VLOOKUP($A244,'Annex 2 EHV charges'!$A:$O,10,FALSE)),"")</f>
        <v>1.34</v>
      </c>
      <c r="H244" s="176">
        <f>IFERROR(IF(VLOOKUP($A244,'Annex 2 EHV charges'!$A:$O,11,FALSE)=0,"",VLOOKUP($A244,'Annex 2 EHV charges'!$A:$O,11,FALSE)),"")</f>
        <v>1.34</v>
      </c>
    </row>
    <row r="245" spans="1:8" ht="25.5" x14ac:dyDescent="0.2">
      <c r="A245" s="172" t="str">
        <f t="array" ref="A245">IFERROR(INDEX('Annex 2 EHV charges'!$A$11:$A$260, MATCH(0, IF(ISBLANK('Annex 2 EHV charges'!$A$11:$A$260),1, COUNTIF(A$4:$A244, 'Annex 2 EHV charges'!$A$11:$A$260)), 0)),"")</f>
        <v>New Import 71</v>
      </c>
      <c r="B245" s="172" t="str">
        <f>IF($A245="","",VLOOKUP($A245,'Annex 2 EHV charges'!$A:$O,2,0))</f>
        <v>New Import 71</v>
      </c>
      <c r="C245" s="173" t="str">
        <f>IF($A245="","",VLOOKUP($A245,'Annex 2 EHV charges'!$A:$O,3,0))</f>
        <v>New Import 71</v>
      </c>
      <c r="D245" s="172" t="str">
        <f>IF($A245="","",VLOOKUP($A245,'Annex 2 EHV charges'!$A:$O,7,0))</f>
        <v>Tutbury Solar Farm</v>
      </c>
      <c r="E245" s="174" t="str">
        <f>IFERROR(IF(VLOOKUP($A245,'Annex 2 EHV charges'!$A:$O,8,FALSE)=0,"",VLOOKUP($A245,'Annex 2 EHV charges'!$A:$O,8,FALSE)),"")</f>
        <v/>
      </c>
      <c r="F245" s="175">
        <f>IFERROR(IF(VLOOKUP($A245,'Annex 2 EHV charges'!$A:$O,9,FALSE)=0,"",VLOOKUP($A245,'Annex 2 EHV charges'!$A:$O,9,FALSE)),"")</f>
        <v>36.54</v>
      </c>
      <c r="G245" s="176">
        <f>IFERROR(IF(VLOOKUP($A245,'Annex 2 EHV charges'!$A:$O,10,FALSE)=0,"",VLOOKUP($A245,'Annex 2 EHV charges'!$A:$O,10,FALSE)),"")</f>
        <v>1.71</v>
      </c>
      <c r="H245" s="176">
        <f>IFERROR(IF(VLOOKUP($A245,'Annex 2 EHV charges'!$A:$O,11,FALSE)=0,"",VLOOKUP($A245,'Annex 2 EHV charges'!$A:$O,11,FALSE)),"")</f>
        <v>1.71</v>
      </c>
    </row>
    <row r="246" spans="1:8" ht="25.5" x14ac:dyDescent="0.2">
      <c r="A246" s="172" t="str">
        <f t="array" ref="A246">IFERROR(INDEX('Annex 2 EHV charges'!$A$11:$A$260, MATCH(0, IF(ISBLANK('Annex 2 EHV charges'!$A$11:$A$260),1, COUNTIF(A$4:$A245, 'Annex 2 EHV charges'!$A$11:$A$260)), 0)),"")</f>
        <v>New Import 72</v>
      </c>
      <c r="B246" s="172" t="str">
        <f>IF($A246="","",VLOOKUP($A246,'Annex 2 EHV charges'!$A:$O,2,0))</f>
        <v>New Import 72</v>
      </c>
      <c r="C246" s="173" t="str">
        <f>IF($A246="","",VLOOKUP($A246,'Annex 2 EHV charges'!$A:$O,3,0))</f>
        <v>New Import 72</v>
      </c>
      <c r="D246" s="172" t="str">
        <f>IF($A246="","",VLOOKUP($A246,'Annex 2 EHV charges'!$A:$O,7,0))</f>
        <v>Twin Oaks Farm</v>
      </c>
      <c r="E246" s="174">
        <f>IFERROR(IF(VLOOKUP($A246,'Annex 2 EHV charges'!$A:$O,8,FALSE)=0,"",VLOOKUP($A246,'Annex 2 EHV charges'!$A:$O,8,FALSE)),"")</f>
        <v>1.1910000000000001</v>
      </c>
      <c r="F246" s="175">
        <f>IFERROR(IF(VLOOKUP($A246,'Annex 2 EHV charges'!$A:$O,9,FALSE)=0,"",VLOOKUP($A246,'Annex 2 EHV charges'!$A:$O,9,FALSE)),"")</f>
        <v>1.41</v>
      </c>
      <c r="G246" s="176">
        <f>IFERROR(IF(VLOOKUP($A246,'Annex 2 EHV charges'!$A:$O,10,FALSE)=0,"",VLOOKUP($A246,'Annex 2 EHV charges'!$A:$O,10,FALSE)),"")</f>
        <v>1.71</v>
      </c>
      <c r="H246" s="176">
        <f>IFERROR(IF(VLOOKUP($A246,'Annex 2 EHV charges'!$A:$O,11,FALSE)=0,"",VLOOKUP($A246,'Annex 2 EHV charges'!$A:$O,11,FALSE)),"")</f>
        <v>1.71</v>
      </c>
    </row>
    <row r="247" spans="1:8" ht="25.5" x14ac:dyDescent="0.2">
      <c r="A247" s="172" t="str">
        <f t="array" ref="A247">IFERROR(INDEX('Annex 2 EHV charges'!$A$11:$A$260, MATCH(0, IF(ISBLANK('Annex 2 EHV charges'!$A$11:$A$260),1, COUNTIF(A$4:$A246, 'Annex 2 EHV charges'!$A$11:$A$260)), 0)),"")</f>
        <v>New Import 73</v>
      </c>
      <c r="B247" s="172" t="str">
        <f>IF($A247="","",VLOOKUP($A247,'Annex 2 EHV charges'!$A:$O,2,0))</f>
        <v>New Import 73</v>
      </c>
      <c r="C247" s="173" t="str">
        <f>IF($A247="","",VLOOKUP($A247,'Annex 2 EHV charges'!$A:$O,3,0))</f>
        <v>New Import 73</v>
      </c>
      <c r="D247" s="172" t="str">
        <f>IF($A247="","",VLOOKUP($A247,'Annex 2 EHV charges'!$A:$O,7,0))</f>
        <v>Viking Solar Farm</v>
      </c>
      <c r="E247" s="174" t="str">
        <f>IFERROR(IF(VLOOKUP($A247,'Annex 2 EHV charges'!$A:$O,8,FALSE)=0,"",VLOOKUP($A247,'Annex 2 EHV charges'!$A:$O,8,FALSE)),"")</f>
        <v/>
      </c>
      <c r="F247" s="175">
        <f>IFERROR(IF(VLOOKUP($A247,'Annex 2 EHV charges'!$A:$O,9,FALSE)=0,"",VLOOKUP($A247,'Annex 2 EHV charges'!$A:$O,9,FALSE)),"")</f>
        <v>13.01</v>
      </c>
      <c r="G247" s="176">
        <f>IFERROR(IF(VLOOKUP($A247,'Annex 2 EHV charges'!$A:$O,10,FALSE)=0,"",VLOOKUP($A247,'Annex 2 EHV charges'!$A:$O,10,FALSE)),"")</f>
        <v>1.43</v>
      </c>
      <c r="H247" s="176">
        <f>IFERROR(IF(VLOOKUP($A247,'Annex 2 EHV charges'!$A:$O,11,FALSE)=0,"",VLOOKUP($A247,'Annex 2 EHV charges'!$A:$O,11,FALSE)),"")</f>
        <v>1.43</v>
      </c>
    </row>
    <row r="248" spans="1:8" ht="25.5" x14ac:dyDescent="0.2">
      <c r="A248" s="172" t="str">
        <f t="array" ref="A248">IFERROR(INDEX('Annex 2 EHV charges'!$A$11:$A$260, MATCH(0, IF(ISBLANK('Annex 2 EHV charges'!$A$11:$A$260),1, COUNTIF(A$4:$A247, 'Annex 2 EHV charges'!$A$11:$A$260)), 0)),"")</f>
        <v>New Import 74</v>
      </c>
      <c r="B248" s="172" t="str">
        <f>IF($A248="","",VLOOKUP($A248,'Annex 2 EHV charges'!$A:$O,2,0))</f>
        <v>New Import 74</v>
      </c>
      <c r="C248" s="173" t="str">
        <f>IF($A248="","",VLOOKUP($A248,'Annex 2 EHV charges'!$A:$O,3,0))</f>
        <v>New Import 74</v>
      </c>
      <c r="D248" s="172" t="str">
        <f>IF($A248="","",VLOOKUP($A248,'Annex 2 EHV charges'!$A:$O,7,0))</f>
        <v>Whitecross Lane PV Park</v>
      </c>
      <c r="E248" s="174" t="str">
        <f>IFERROR(IF(VLOOKUP($A248,'Annex 2 EHV charges'!$A:$O,8,FALSE)=0,"",VLOOKUP($A248,'Annex 2 EHV charges'!$A:$O,8,FALSE)),"")</f>
        <v/>
      </c>
      <c r="F248" s="175">
        <f>IFERROR(IF(VLOOKUP($A248,'Annex 2 EHV charges'!$A:$O,9,FALSE)=0,"",VLOOKUP($A248,'Annex 2 EHV charges'!$A:$O,9,FALSE)),"")</f>
        <v>14.18</v>
      </c>
      <c r="G248" s="176">
        <f>IFERROR(IF(VLOOKUP($A248,'Annex 2 EHV charges'!$A:$O,10,FALSE)=0,"",VLOOKUP($A248,'Annex 2 EHV charges'!$A:$O,10,FALSE)),"")</f>
        <v>1.71</v>
      </c>
      <c r="H248" s="176">
        <f>IFERROR(IF(VLOOKUP($A248,'Annex 2 EHV charges'!$A:$O,11,FALSE)=0,"",VLOOKUP($A248,'Annex 2 EHV charges'!$A:$O,11,FALSE)),"")</f>
        <v>1.71</v>
      </c>
    </row>
    <row r="249" spans="1:8" ht="25.5" x14ac:dyDescent="0.2">
      <c r="A249" s="172" t="str">
        <f t="array" ref="A249">IFERROR(INDEX('Annex 2 EHV charges'!$A$11:$A$260, MATCH(0, IF(ISBLANK('Annex 2 EHV charges'!$A$11:$A$260),1, COUNTIF(A$4:$A248, 'Annex 2 EHV charges'!$A$11:$A$260)), 0)),"")</f>
        <v>New Import 75</v>
      </c>
      <c r="B249" s="172" t="str">
        <f>IF($A249="","",VLOOKUP($A249,'Annex 2 EHV charges'!$A:$O,2,0))</f>
        <v>New Import 75</v>
      </c>
      <c r="C249" s="173" t="str">
        <f>IF($A249="","",VLOOKUP($A249,'Annex 2 EHV charges'!$A:$O,3,0))</f>
        <v>New Import 75</v>
      </c>
      <c r="D249" s="172" t="str">
        <f>IF($A249="","",VLOOKUP($A249,'Annex 2 EHV charges'!$A:$O,7,0))</f>
        <v>Whitsundoles Solar Farm</v>
      </c>
      <c r="E249" s="174" t="str">
        <f>IFERROR(IF(VLOOKUP($A249,'Annex 2 EHV charges'!$A:$O,8,FALSE)=0,"",VLOOKUP($A249,'Annex 2 EHV charges'!$A:$O,8,FALSE)),"")</f>
        <v/>
      </c>
      <c r="F249" s="175">
        <f>IFERROR(IF(VLOOKUP($A249,'Annex 2 EHV charges'!$A:$O,9,FALSE)=0,"",VLOOKUP($A249,'Annex 2 EHV charges'!$A:$O,9,FALSE)),"")</f>
        <v>18.04</v>
      </c>
      <c r="G249" s="176">
        <f>IFERROR(IF(VLOOKUP($A249,'Annex 2 EHV charges'!$A:$O,10,FALSE)=0,"",VLOOKUP($A249,'Annex 2 EHV charges'!$A:$O,10,FALSE)),"")</f>
        <v>1.91</v>
      </c>
      <c r="H249" s="176">
        <f>IFERROR(IF(VLOOKUP($A249,'Annex 2 EHV charges'!$A:$O,11,FALSE)=0,"",VLOOKUP($A249,'Annex 2 EHV charges'!$A:$O,11,FALSE)),"")</f>
        <v>1.91</v>
      </c>
    </row>
    <row r="250" spans="1:8" ht="25.5" x14ac:dyDescent="0.2">
      <c r="A250" s="172" t="str">
        <f t="array" ref="A250">IFERROR(INDEX('Annex 2 EHV charges'!$A$11:$A$260, MATCH(0, IF(ISBLANK('Annex 2 EHV charges'!$A$11:$A$260),1, COUNTIF(A$4:$A249, 'Annex 2 EHV charges'!$A$11:$A$260)), 0)),"")</f>
        <v>New Import 76</v>
      </c>
      <c r="B250" s="172" t="str">
        <f>IF($A250="","",VLOOKUP($A250,'Annex 2 EHV charges'!$A:$O,2,0))</f>
        <v>New Import 76</v>
      </c>
      <c r="C250" s="173" t="str">
        <f>IF($A250="","",VLOOKUP($A250,'Annex 2 EHV charges'!$A:$O,3,0))</f>
        <v>New Import 76</v>
      </c>
      <c r="D250" s="172" t="str">
        <f>IF($A250="","",VLOOKUP($A250,'Annex 2 EHV charges'!$A:$O,7,0))</f>
        <v>Wilsthorpe Farm</v>
      </c>
      <c r="E250" s="174" t="str">
        <f>IFERROR(IF(VLOOKUP($A250,'Annex 2 EHV charges'!$A:$O,8,FALSE)=0,"",VLOOKUP($A250,'Annex 2 EHV charges'!$A:$O,8,FALSE)),"")</f>
        <v/>
      </c>
      <c r="F250" s="175">
        <f>IFERROR(IF(VLOOKUP($A250,'Annex 2 EHV charges'!$A:$O,9,FALSE)=0,"",VLOOKUP($A250,'Annex 2 EHV charges'!$A:$O,9,FALSE)),"")</f>
        <v>2.63</v>
      </c>
      <c r="G250" s="176">
        <f>IFERROR(IF(VLOOKUP($A250,'Annex 2 EHV charges'!$A:$O,10,FALSE)=0,"",VLOOKUP($A250,'Annex 2 EHV charges'!$A:$O,10,FALSE)),"")</f>
        <v>1.71</v>
      </c>
      <c r="H250" s="176">
        <f>IFERROR(IF(VLOOKUP($A250,'Annex 2 EHV charges'!$A:$O,11,FALSE)=0,"",VLOOKUP($A250,'Annex 2 EHV charges'!$A:$O,11,FALSE)),"")</f>
        <v>1.71</v>
      </c>
    </row>
    <row r="251" spans="1:8" ht="25.5" x14ac:dyDescent="0.2">
      <c r="A251" s="172" t="str">
        <f t="array" ref="A251">IFERROR(INDEX('Annex 2 EHV charges'!$A$11:$A$260, MATCH(0, IF(ISBLANK('Annex 2 EHV charges'!$A$11:$A$260),1, COUNTIF(A$4:$A250, 'Annex 2 EHV charges'!$A$11:$A$260)), 0)),"")</f>
        <v>New Import 77</v>
      </c>
      <c r="B251" s="172" t="str">
        <f>IF($A251="","",VLOOKUP($A251,'Annex 2 EHV charges'!$A:$O,2,0))</f>
        <v>New Import 77</v>
      </c>
      <c r="C251" s="173" t="str">
        <f>IF($A251="","",VLOOKUP($A251,'Annex 2 EHV charges'!$A:$O,3,0))</f>
        <v>New Import 77</v>
      </c>
      <c r="D251" s="172" t="str">
        <f>IF($A251="","",VLOOKUP($A251,'Annex 2 EHV charges'!$A:$O,7,0))</f>
        <v>Wilsthorpe Solar Farm</v>
      </c>
      <c r="E251" s="174" t="str">
        <f>IFERROR(IF(VLOOKUP($A251,'Annex 2 EHV charges'!$A:$O,8,FALSE)=0,"",VLOOKUP($A251,'Annex 2 EHV charges'!$A:$O,8,FALSE)),"")</f>
        <v/>
      </c>
      <c r="F251" s="175">
        <f>IFERROR(IF(VLOOKUP($A251,'Annex 2 EHV charges'!$A:$O,9,FALSE)=0,"",VLOOKUP($A251,'Annex 2 EHV charges'!$A:$O,9,FALSE)),"")</f>
        <v>5.78</v>
      </c>
      <c r="G251" s="176">
        <f>IFERROR(IF(VLOOKUP($A251,'Annex 2 EHV charges'!$A:$O,10,FALSE)=0,"",VLOOKUP($A251,'Annex 2 EHV charges'!$A:$O,10,FALSE)),"")</f>
        <v>1.71</v>
      </c>
      <c r="H251" s="176">
        <f>IFERROR(IF(VLOOKUP($A251,'Annex 2 EHV charges'!$A:$O,11,FALSE)=0,"",VLOOKUP($A251,'Annex 2 EHV charges'!$A:$O,11,FALSE)),"")</f>
        <v>1.71</v>
      </c>
    </row>
    <row r="252" spans="1:8" ht="25.5" x14ac:dyDescent="0.2">
      <c r="A252" s="172" t="str">
        <f t="array" ref="A252">IFERROR(INDEX('Annex 2 EHV charges'!$A$11:$A$260, MATCH(0, IF(ISBLANK('Annex 2 EHV charges'!$A$11:$A$260),1, COUNTIF(A$4:$A251, 'Annex 2 EHV charges'!$A$11:$A$260)), 0)),"")</f>
        <v>New Import 78</v>
      </c>
      <c r="B252" s="172" t="str">
        <f>IF($A252="","",VLOOKUP($A252,'Annex 2 EHV charges'!$A:$O,2,0))</f>
        <v>New Import 78</v>
      </c>
      <c r="C252" s="173" t="str">
        <f>IF($A252="","",VLOOKUP($A252,'Annex 2 EHV charges'!$A:$O,3,0))</f>
        <v>New Import 78</v>
      </c>
      <c r="D252" s="172" t="str">
        <f>IF($A252="","",VLOOKUP($A252,'Annex 2 EHV charges'!$A:$O,7,0))</f>
        <v>Woolfox Solar Farm</v>
      </c>
      <c r="E252" s="174" t="str">
        <f>IFERROR(IF(VLOOKUP($A252,'Annex 2 EHV charges'!$A:$O,8,FALSE)=0,"",VLOOKUP($A252,'Annex 2 EHV charges'!$A:$O,8,FALSE)),"")</f>
        <v/>
      </c>
      <c r="F252" s="175">
        <f>IFERROR(IF(VLOOKUP($A252,'Annex 2 EHV charges'!$A:$O,9,FALSE)=0,"",VLOOKUP($A252,'Annex 2 EHV charges'!$A:$O,9,FALSE)),"")</f>
        <v>12.1</v>
      </c>
      <c r="G252" s="176">
        <f>IFERROR(IF(VLOOKUP($A252,'Annex 2 EHV charges'!$A:$O,10,FALSE)=0,"",VLOOKUP($A252,'Annex 2 EHV charges'!$A:$O,10,FALSE)),"")</f>
        <v>1.77</v>
      </c>
      <c r="H252" s="176">
        <f>IFERROR(IF(VLOOKUP($A252,'Annex 2 EHV charges'!$A:$O,11,FALSE)=0,"",VLOOKUP($A252,'Annex 2 EHV charges'!$A:$O,11,FALSE)),"")</f>
        <v>1.77</v>
      </c>
    </row>
    <row r="253" spans="1:8" ht="25.5" x14ac:dyDescent="0.2">
      <c r="A253" s="172" t="str">
        <f t="array" ref="A253">IFERROR(INDEX('Annex 2 EHV charges'!$A$11:$A$260, MATCH(0, IF(ISBLANK('Annex 2 EHV charges'!$A$11:$A$260),1, COUNTIF(A$4:$A252, 'Annex 2 EHV charges'!$A$11:$A$260)), 0)),"")</f>
        <v>New Import 79</v>
      </c>
      <c r="B253" s="172" t="str">
        <f>IF($A253="","",VLOOKUP($A253,'Annex 2 EHV charges'!$A:$O,2,0))</f>
        <v>New Import 79</v>
      </c>
      <c r="C253" s="173" t="str">
        <f>IF($A253="","",VLOOKUP($A253,'Annex 2 EHV charges'!$A:$O,3,0))</f>
        <v>New Import 79</v>
      </c>
      <c r="D253" s="172" t="str">
        <f>IF($A253="","",VLOOKUP($A253,'Annex 2 EHV charges'!$A:$O,7,0))</f>
        <v>Woolfox Wind Farm</v>
      </c>
      <c r="E253" s="174" t="str">
        <f>IFERROR(IF(VLOOKUP($A253,'Annex 2 EHV charges'!$A:$O,8,FALSE)=0,"",VLOOKUP($A253,'Annex 2 EHV charges'!$A:$O,8,FALSE)),"")</f>
        <v/>
      </c>
      <c r="F253" s="175">
        <f>IFERROR(IF(VLOOKUP($A253,'Annex 2 EHV charges'!$A:$O,9,FALSE)=0,"",VLOOKUP($A253,'Annex 2 EHV charges'!$A:$O,9,FALSE)),"")</f>
        <v>36.86</v>
      </c>
      <c r="G253" s="176">
        <f>IFERROR(IF(VLOOKUP($A253,'Annex 2 EHV charges'!$A:$O,10,FALSE)=0,"",VLOOKUP($A253,'Annex 2 EHV charges'!$A:$O,10,FALSE)),"")</f>
        <v>1.25</v>
      </c>
      <c r="H253" s="176">
        <f>IFERROR(IF(VLOOKUP($A253,'Annex 2 EHV charges'!$A:$O,11,FALSE)=0,"",VLOOKUP($A253,'Annex 2 EHV charges'!$A:$O,11,FALSE)),"")</f>
        <v>1.25</v>
      </c>
    </row>
    <row r="254" spans="1:8" x14ac:dyDescent="0.2">
      <c r="A254" s="172" t="str">
        <f t="array" ref="A254">IFERROR(INDEX('Annex 2 EHV charges'!$A$11:$A$260, MATCH(0, IF(ISBLANK('Annex 2 EHV charges'!$A$11:$A$260),1, COUNTIF(A$4:$A253, 'Annex 2 EHV charges'!$A$11:$A$260)), 0)),"")</f>
        <v/>
      </c>
      <c r="B254" s="172" t="str">
        <f>IF($A254="","",VLOOKUP($A254,'Annex 2 EHV charges'!$A:$O,2,0))</f>
        <v/>
      </c>
      <c r="C254" s="173" t="str">
        <f>IF($A254="","",VLOOKUP($A254,'Annex 2 EHV charges'!$A:$O,3,0))</f>
        <v/>
      </c>
      <c r="D254" s="172" t="str">
        <f>IF($A254="","",VLOOKUP($A254,'Annex 2 EHV charges'!$A:$O,7,0))</f>
        <v/>
      </c>
      <c r="E254" s="174" t="str">
        <f>IFERROR(IF(VLOOKUP($A254,'Annex 2 EHV charges'!$A:$O,8,FALSE)=0,"",VLOOKUP($A254,'Annex 2 EHV charges'!$A:$O,8,FALSE)),"")</f>
        <v/>
      </c>
      <c r="F254" s="175" t="str">
        <f>IFERROR(IF(VLOOKUP($A254,'Annex 2 EHV charges'!$A:$O,9,FALSE)=0,"",VLOOKUP($A254,'Annex 2 EHV charges'!$A:$O,9,FALSE)),"")</f>
        <v/>
      </c>
      <c r="G254" s="176" t="str">
        <f>IFERROR(IF(VLOOKUP($A254,'Annex 2 EHV charges'!$A:$O,10,FALSE)=0,"",VLOOKUP($A254,'Annex 2 EHV charges'!$A:$O,10,FALSE)),"")</f>
        <v/>
      </c>
      <c r="H254" s="176" t="str">
        <f>IFERROR(IF(VLOOKUP($A254,'Annex 2 EHV charges'!$A:$O,11,FALSE)=0,"",VLOOKUP($A254,'Annex 2 EHV charges'!$A:$O,11,FALSE)),"")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topLeftCell="A184" zoomScaleNormal="100" zoomScaleSheetLayoutView="100" workbookViewId="0">
      <selection activeCell="D218" sqref="D218"/>
    </sheetView>
  </sheetViews>
  <sheetFormatPr defaultRowHeight="12.75" x14ac:dyDescent="0.2"/>
  <cols>
    <col min="1" max="1" width="14.7109375" style="79" customWidth="1"/>
    <col min="2" max="2" width="13.28515625" style="79" bestFit="1" customWidth="1"/>
    <col min="3" max="3" width="14.85546875" style="83" customWidth="1"/>
    <col min="4" max="4" width="50.7109375" style="83" customWidth="1"/>
    <col min="5" max="5" width="14.7109375" style="84" customWidth="1"/>
    <col min="6" max="7" width="14.7109375" style="85" customWidth="1"/>
    <col min="8" max="8" width="14.7109375" style="79" customWidth="1"/>
    <col min="9" max="9" width="15.5703125" style="79" customWidth="1"/>
    <col min="10" max="16384" width="9.140625" style="79"/>
  </cols>
  <sheetData>
    <row r="1" spans="1:15" ht="66.75" customHeight="1" x14ac:dyDescent="0.2">
      <c r="A1" s="275" t="s">
        <v>660</v>
      </c>
      <c r="B1" s="275"/>
      <c r="C1" s="275"/>
      <c r="D1" s="275"/>
      <c r="E1" s="275"/>
      <c r="F1" s="275"/>
      <c r="G1" s="275"/>
      <c r="H1" s="275"/>
    </row>
    <row r="2" spans="1:15" s="80" customFormat="1" ht="37.5" customHeight="1" x14ac:dyDescent="0.2">
      <c r="A2" s="281" t="str">
        <f>Overview!B4&amp; " - Effective from "&amp;TEXT(Overview!D4,"D MMMM YYYY")&amp;" - "&amp;Overview!E4&amp;" EDCM export charges"</f>
        <v>Western Power Distribution (East Midlands) plc - Effective from 1 April 2017 - Final EDCM export charges</v>
      </c>
      <c r="B2" s="282"/>
      <c r="C2" s="282"/>
      <c r="D2" s="282"/>
      <c r="E2" s="282"/>
      <c r="F2" s="282"/>
      <c r="G2" s="282"/>
      <c r="H2" s="283"/>
    </row>
    <row r="3" spans="1:15" s="107" customFormat="1" ht="18" x14ac:dyDescent="0.2">
      <c r="A3" s="170"/>
      <c r="B3" s="170"/>
      <c r="C3" s="170"/>
      <c r="D3" s="171"/>
      <c r="E3" s="113"/>
      <c r="F3" s="113"/>
      <c r="G3" s="114"/>
      <c r="H3" s="114"/>
      <c r="I3" s="104"/>
      <c r="J3" s="104"/>
      <c r="K3" s="104"/>
      <c r="L3" s="104"/>
      <c r="M3" s="104"/>
      <c r="N3" s="104"/>
      <c r="O3" s="104"/>
    </row>
    <row r="4" spans="1:15" ht="66" customHeight="1" x14ac:dyDescent="0.2">
      <c r="A4" s="210" t="s">
        <v>527</v>
      </c>
      <c r="B4" s="211" t="s">
        <v>490</v>
      </c>
      <c r="C4" s="210" t="s">
        <v>492</v>
      </c>
      <c r="D4" s="212" t="s">
        <v>201</v>
      </c>
      <c r="E4" s="209" t="str">
        <f>'Annex 2 EHV charges'!L10</f>
        <v>Export
Super Red
unit charge
(p/kWh)</v>
      </c>
      <c r="F4" s="212" t="str">
        <f>'Annex 2 EHV charges'!M10</f>
        <v>Export
fixed charge
(p/day)</v>
      </c>
      <c r="G4" s="212" t="str">
        <f>'Annex 2 EHV charges'!N10</f>
        <v>Export
capacity charge
(p/kVA/day)</v>
      </c>
      <c r="H4" s="212" t="str">
        <f>'Annex 2 EHV charges'!O10</f>
        <v>Export
excess capacity charge
(p/kVA/day)</v>
      </c>
    </row>
    <row r="5" spans="1:15" x14ac:dyDescent="0.2">
      <c r="A5" s="173">
        <f t="array" ref="A5">IFERROR(INDEX('Annex 2 EHV charges'!$D$11:$D$260, MATCH(0, IF(ISBLANK('Annex 2 EHV charges'!$D$11:$D$260),1, COUNTIF(A$4:$A4, 'Annex 2 EHV charges'!$D$11:$D$260)), 0)),"")</f>
        <v>367</v>
      </c>
      <c r="B5" s="172">
        <f>IF($A5="","",VLOOKUP($A5,'Annex 2 EHV charges'!$D:$O,2,0))</f>
        <v>367</v>
      </c>
      <c r="C5" s="173">
        <f>IF($A5="","",VLOOKUP($A5,'Annex 2 EHV charges'!$D:$O,3,0))</f>
        <v>1170000480699</v>
      </c>
      <c r="D5" s="172" t="str">
        <f>IF($A5="","",VLOOKUP($A5,'Annex 2 EHV charges'!$D:$O,4,0))</f>
        <v>Yew Tree Farm PV</v>
      </c>
      <c r="E5" s="177" t="str">
        <f>IFERROR(IF(VLOOKUP($A5,'Annex 2 EHV charges'!$D:$O,9,FALSE)=0,"",VLOOKUP($A5,'Annex 2 EHV charges'!$D:$O,9,FALSE)),"")</f>
        <v/>
      </c>
      <c r="F5" s="178">
        <f>IFERROR(IF(VLOOKUP($A5,'Annex 2 EHV charges'!$D:$O,10,FALSE)=0,"",VLOOKUP($A5,'Annex 2 EHV charges'!$D:$O,10,FALSE)),"")</f>
        <v>515.66999999999996</v>
      </c>
      <c r="G5" s="179">
        <f>IFERROR(IF(VLOOKUP($A5,'Annex 2 EHV charges'!$D:$O,11,FALSE)=0,"",VLOOKUP($A5,'Annex 2 EHV charges'!$D:$O,11,FALSE)),"")</f>
        <v>0.05</v>
      </c>
      <c r="H5" s="179">
        <f>IFERROR(IF(VLOOKUP($A5,'Annex 2 EHV charges'!$D:$O,12,FALSE)=0,"",VLOOKUP($A5,'Annex 2 EHV charges'!$D:$O,12,FALSE)),"")</f>
        <v>0.05</v>
      </c>
    </row>
    <row r="6" spans="1:15" x14ac:dyDescent="0.2">
      <c r="A6" s="173">
        <f t="array" ref="A6">IFERROR(INDEX('Annex 2 EHV charges'!$D$11:$D$260, MATCH(0, IF(ISBLANK('Annex 2 EHV charges'!$D$11:$D$260),1, COUNTIF(A$4:$A5, 'Annex 2 EHV charges'!$D$11:$D$260)), 0)),"")</f>
        <v>368</v>
      </c>
      <c r="B6" s="172">
        <f>IF($A6="","",VLOOKUP($A6,'Annex 2 EHV charges'!$D:$O,2,0))</f>
        <v>368</v>
      </c>
      <c r="C6" s="173">
        <f>IF($A6="","",VLOOKUP($A6,'Annex 2 EHV charges'!$D:$O,3,0))</f>
        <v>1170000487151</v>
      </c>
      <c r="D6" s="172" t="str">
        <f>IF($A6="","",VLOOKUP($A6,'Annex 2 EHV charges'!$D:$O,4,0))</f>
        <v>Cobb Farm Egmanton PV</v>
      </c>
      <c r="E6" s="177" t="str">
        <f>IFERROR(IF(VLOOKUP($A6,'Annex 2 EHV charges'!$D:$O,9,FALSE)=0,"",VLOOKUP($A6,'Annex 2 EHV charges'!$D:$O,9,FALSE)),"")</f>
        <v/>
      </c>
      <c r="F6" s="178">
        <f>IFERROR(IF(VLOOKUP($A6,'Annex 2 EHV charges'!$D:$O,10,FALSE)=0,"",VLOOKUP($A6,'Annex 2 EHV charges'!$D:$O,10,FALSE)),"")</f>
        <v>403.34</v>
      </c>
      <c r="G6" s="179">
        <f>IFERROR(IF(VLOOKUP($A6,'Annex 2 EHV charges'!$D:$O,11,FALSE)=0,"",VLOOKUP($A6,'Annex 2 EHV charges'!$D:$O,11,FALSE)),"")</f>
        <v>0.05</v>
      </c>
      <c r="H6" s="179">
        <f>IFERROR(IF(VLOOKUP($A6,'Annex 2 EHV charges'!$D:$O,12,FALSE)=0,"",VLOOKUP($A6,'Annex 2 EHV charges'!$D:$O,12,FALSE)),"")</f>
        <v>0.05</v>
      </c>
    </row>
    <row r="7" spans="1:15" x14ac:dyDescent="0.2">
      <c r="A7" s="173">
        <f t="array" ref="A7">IFERROR(INDEX('Annex 2 EHV charges'!$D$11:$D$260, MATCH(0, IF(ISBLANK('Annex 2 EHV charges'!$D$11:$D$260),1, COUNTIF(A$4:$A6, 'Annex 2 EHV charges'!$D$11:$D$260)), 0)),"")</f>
        <v>369</v>
      </c>
      <c r="B7" s="172">
        <f>IF($A7="","",VLOOKUP($A7,'Annex 2 EHV charges'!$D:$O,2,0))</f>
        <v>369</v>
      </c>
      <c r="C7" s="173">
        <f>IF($A7="","",VLOOKUP($A7,'Annex 2 EHV charges'!$D:$O,3,0))</f>
        <v>1170000530969</v>
      </c>
      <c r="D7" s="172" t="str">
        <f>IF($A7="","",VLOOKUP($A7,'Annex 2 EHV charges'!$D:$O,4,0))</f>
        <v>Kelmarsh Wind Farm</v>
      </c>
      <c r="E7" s="177" t="str">
        <f>IFERROR(IF(VLOOKUP($A7,'Annex 2 EHV charges'!$D:$O,9,FALSE)=0,"",VLOOKUP($A7,'Annex 2 EHV charges'!$D:$O,9,FALSE)),"")</f>
        <v/>
      </c>
      <c r="F7" s="178">
        <f>IFERROR(IF(VLOOKUP($A7,'Annex 2 EHV charges'!$D:$O,10,FALSE)=0,"",VLOOKUP($A7,'Annex 2 EHV charges'!$D:$O,10,FALSE)),"")</f>
        <v>6573.14</v>
      </c>
      <c r="G7" s="179">
        <f>IFERROR(IF(VLOOKUP($A7,'Annex 2 EHV charges'!$D:$O,11,FALSE)=0,"",VLOOKUP($A7,'Annex 2 EHV charges'!$D:$O,11,FALSE)),"")</f>
        <v>0.05</v>
      </c>
      <c r="H7" s="179">
        <f>IFERROR(IF(VLOOKUP($A7,'Annex 2 EHV charges'!$D:$O,12,FALSE)=0,"",VLOOKUP($A7,'Annex 2 EHV charges'!$D:$O,12,FALSE)),"")</f>
        <v>0.05</v>
      </c>
    </row>
    <row r="8" spans="1:15" x14ac:dyDescent="0.2">
      <c r="A8" s="173">
        <f t="array" ref="A8">IFERROR(INDEX('Annex 2 EHV charges'!$D$11:$D$260, MATCH(0, IF(ISBLANK('Annex 2 EHV charges'!$D$11:$D$260),1, COUNTIF(A$4:$A7, 'Annex 2 EHV charges'!$D$11:$D$260)), 0)),"")</f>
        <v>370</v>
      </c>
      <c r="B8" s="172">
        <f>IF($A8="","",VLOOKUP($A8,'Annex 2 EHV charges'!$D:$O,2,0))</f>
        <v>370</v>
      </c>
      <c r="C8" s="173">
        <f>IF($A8="","",VLOOKUP($A8,'Annex 2 EHV charges'!$D:$O,3,0))</f>
        <v>1170000535113</v>
      </c>
      <c r="D8" s="172" t="str">
        <f>IF($A8="","",VLOOKUP($A8,'Annex 2 EHV charges'!$D:$O,4,0))</f>
        <v>Pebble Hall Farm AD</v>
      </c>
      <c r="E8" s="177" t="str">
        <f>IFERROR(IF(VLOOKUP($A8,'Annex 2 EHV charges'!$D:$O,9,FALSE)=0,"",VLOOKUP($A8,'Annex 2 EHV charges'!$D:$O,9,FALSE)),"")</f>
        <v/>
      </c>
      <c r="F8" s="178">
        <f>IFERROR(IF(VLOOKUP($A8,'Annex 2 EHV charges'!$D:$O,10,FALSE)=0,"",VLOOKUP($A8,'Annex 2 EHV charges'!$D:$O,10,FALSE)),"")</f>
        <v>6897.91</v>
      </c>
      <c r="G8" s="179">
        <f>IFERROR(IF(VLOOKUP($A8,'Annex 2 EHV charges'!$D:$O,11,FALSE)=0,"",VLOOKUP($A8,'Annex 2 EHV charges'!$D:$O,11,FALSE)),"")</f>
        <v>0.05</v>
      </c>
      <c r="H8" s="179">
        <f>IFERROR(IF(VLOOKUP($A8,'Annex 2 EHV charges'!$D:$O,12,FALSE)=0,"",VLOOKUP($A8,'Annex 2 EHV charges'!$D:$O,12,FALSE)),"")</f>
        <v>0.05</v>
      </c>
    </row>
    <row r="9" spans="1:15" x14ac:dyDescent="0.2">
      <c r="A9" s="173">
        <f t="array" ref="A9">IFERROR(INDEX('Annex 2 EHV charges'!$D$11:$D$260, MATCH(0, IF(ISBLANK('Annex 2 EHV charges'!$D$11:$D$260),1, COUNTIF(A$4:$A8, 'Annex 2 EHV charges'!$D$11:$D$260)), 0)),"")</f>
        <v>371</v>
      </c>
      <c r="B9" s="172">
        <f>IF($A9="","",VLOOKUP($A9,'Annex 2 EHV charges'!$D:$O,2,0))</f>
        <v>371</v>
      </c>
      <c r="C9" s="173">
        <f>IF($A9="","",VLOOKUP($A9,'Annex 2 EHV charges'!$D:$O,3,0))</f>
        <v>1170000549240</v>
      </c>
      <c r="D9" s="172" t="str">
        <f>IF($A9="","",VLOOKUP($A9,'Annex 2 EHV charges'!$D:$O,4,0))</f>
        <v>Copley Farm PV Claypole</v>
      </c>
      <c r="E9" s="177" t="str">
        <f>IFERROR(IF(VLOOKUP($A9,'Annex 2 EHV charges'!$D:$O,9,FALSE)=0,"",VLOOKUP($A9,'Annex 2 EHV charges'!$D:$O,9,FALSE)),"")</f>
        <v/>
      </c>
      <c r="F9" s="178">
        <f>IFERROR(IF(VLOOKUP($A9,'Annex 2 EHV charges'!$D:$O,10,FALSE)=0,"",VLOOKUP($A9,'Annex 2 EHV charges'!$D:$O,10,FALSE)),"")</f>
        <v>866.36</v>
      </c>
      <c r="G9" s="179">
        <f>IFERROR(IF(VLOOKUP($A9,'Annex 2 EHV charges'!$D:$O,11,FALSE)=0,"",VLOOKUP($A9,'Annex 2 EHV charges'!$D:$O,11,FALSE)),"")</f>
        <v>0.05</v>
      </c>
      <c r="H9" s="179">
        <f>IFERROR(IF(VLOOKUP($A9,'Annex 2 EHV charges'!$D:$O,12,FALSE)=0,"",VLOOKUP($A9,'Annex 2 EHV charges'!$D:$O,12,FALSE)),"")</f>
        <v>0.05</v>
      </c>
    </row>
    <row r="10" spans="1:15" x14ac:dyDescent="0.2">
      <c r="A10" s="173">
        <f t="array" ref="A10">IFERROR(INDEX('Annex 2 EHV charges'!$D$11:$D$260, MATCH(0, IF(ISBLANK('Annex 2 EHV charges'!$D$11:$D$260),1, COUNTIF(A$4:$A9, 'Annex 2 EHV charges'!$D$11:$D$260)), 0)),"")</f>
        <v>372</v>
      </c>
      <c r="B10" s="172">
        <f>IF($A10="","",VLOOKUP($A10,'Annex 2 EHV charges'!$D:$O,2,0))</f>
        <v>372</v>
      </c>
      <c r="C10" s="173">
        <f>IF($A10="","",VLOOKUP($A10,'Annex 2 EHV charges'!$D:$O,3,0))</f>
        <v>1170000549278</v>
      </c>
      <c r="D10" s="172" t="str">
        <f>IF($A10="","",VLOOKUP($A10,'Annex 2 EHV charges'!$D:$O,4,0))</f>
        <v>Greatmoor EFW Calvert</v>
      </c>
      <c r="E10" s="177" t="str">
        <f>IFERROR(IF(VLOOKUP($A10,'Annex 2 EHV charges'!$D:$O,9,FALSE)=0,"",VLOOKUP($A10,'Annex 2 EHV charges'!$D:$O,9,FALSE)),"")</f>
        <v/>
      </c>
      <c r="F10" s="178">
        <f>IFERROR(IF(VLOOKUP($A10,'Annex 2 EHV charges'!$D:$O,10,FALSE)=0,"",VLOOKUP($A10,'Annex 2 EHV charges'!$D:$O,10,FALSE)),"")</f>
        <v>7177.61</v>
      </c>
      <c r="G10" s="179">
        <f>IFERROR(IF(VLOOKUP($A10,'Annex 2 EHV charges'!$D:$O,11,FALSE)=0,"",VLOOKUP($A10,'Annex 2 EHV charges'!$D:$O,11,FALSE)),"")</f>
        <v>0.05</v>
      </c>
      <c r="H10" s="179">
        <f>IFERROR(IF(VLOOKUP($A10,'Annex 2 EHV charges'!$D:$O,12,FALSE)=0,"",VLOOKUP($A10,'Annex 2 EHV charges'!$D:$O,12,FALSE)),"")</f>
        <v>0.05</v>
      </c>
    </row>
    <row r="11" spans="1:15" x14ac:dyDescent="0.2">
      <c r="A11" s="173">
        <f t="array" ref="A11">IFERROR(INDEX('Annex 2 EHV charges'!$D$11:$D$260, MATCH(0, IF(ISBLANK('Annex 2 EHV charges'!$D$11:$D$260),1, COUNTIF(A$4:$A10, 'Annex 2 EHV charges'!$D$11:$D$260)), 0)),"")</f>
        <v>373</v>
      </c>
      <c r="B11" s="172">
        <f>IF($A11="","",VLOOKUP($A11,'Annex 2 EHV charges'!$D:$O,2,0))</f>
        <v>373</v>
      </c>
      <c r="C11" s="173">
        <f>IF($A11="","",VLOOKUP($A11,'Annex 2 EHV charges'!$D:$O,3,0))</f>
        <v>1170000559860</v>
      </c>
      <c r="D11" s="172" t="str">
        <f>IF($A11="","",VLOOKUP($A11,'Annex 2 EHV charges'!$D:$O,4,0))</f>
        <v>Lodge Farm (Calow) PV</v>
      </c>
      <c r="E11" s="177" t="str">
        <f>IFERROR(IF(VLOOKUP($A11,'Annex 2 EHV charges'!$D:$O,9,FALSE)=0,"",VLOOKUP($A11,'Annex 2 EHV charges'!$D:$O,9,FALSE)),"")</f>
        <v/>
      </c>
      <c r="F11" s="178">
        <f>IFERROR(IF(VLOOKUP($A11,'Annex 2 EHV charges'!$D:$O,10,FALSE)=0,"",VLOOKUP($A11,'Annex 2 EHV charges'!$D:$O,10,FALSE)),"")</f>
        <v>274.95</v>
      </c>
      <c r="G11" s="179">
        <f>IFERROR(IF(VLOOKUP($A11,'Annex 2 EHV charges'!$D:$O,11,FALSE)=0,"",VLOOKUP($A11,'Annex 2 EHV charges'!$D:$O,11,FALSE)),"")</f>
        <v>0.05</v>
      </c>
      <c r="H11" s="179">
        <f>IFERROR(IF(VLOOKUP($A11,'Annex 2 EHV charges'!$D:$O,12,FALSE)=0,"",VLOOKUP($A11,'Annex 2 EHV charges'!$D:$O,12,FALSE)),"")</f>
        <v>0.05</v>
      </c>
    </row>
    <row r="12" spans="1:15" x14ac:dyDescent="0.2">
      <c r="A12" s="173">
        <f t="array" ref="A12">IFERROR(INDEX('Annex 2 EHV charges'!$D$11:$D$260, MATCH(0, IF(ISBLANK('Annex 2 EHV charges'!$D$11:$D$260),1, COUNTIF(A$4:$A11, 'Annex 2 EHV charges'!$D$11:$D$260)), 0)),"")</f>
        <v>374</v>
      </c>
      <c r="B12" s="172">
        <f>IF($A12="","",VLOOKUP($A12,'Annex 2 EHV charges'!$D:$O,2,0))</f>
        <v>374</v>
      </c>
      <c r="C12" s="173">
        <f>IF($A12="","",VLOOKUP($A12,'Annex 2 EHV charges'!$D:$O,3,0))</f>
        <v>1170000569850</v>
      </c>
      <c r="D12" s="172" t="str">
        <f>IF($A12="","",VLOOKUP($A12,'Annex 2 EHV charges'!$D:$O,4,0))</f>
        <v>Arkwright Solar PV</v>
      </c>
      <c r="E12" s="177" t="str">
        <f>IFERROR(IF(VLOOKUP($A12,'Annex 2 EHV charges'!$D:$O,9,FALSE)=0,"",VLOOKUP($A12,'Annex 2 EHV charges'!$D:$O,9,FALSE)),"")</f>
        <v/>
      </c>
      <c r="F12" s="178">
        <f>IFERROR(IF(VLOOKUP($A12,'Annex 2 EHV charges'!$D:$O,10,FALSE)=0,"",VLOOKUP($A12,'Annex 2 EHV charges'!$D:$O,10,FALSE)),"")</f>
        <v>1082.22</v>
      </c>
      <c r="G12" s="179">
        <f>IFERROR(IF(VLOOKUP($A12,'Annex 2 EHV charges'!$D:$O,11,FALSE)=0,"",VLOOKUP($A12,'Annex 2 EHV charges'!$D:$O,11,FALSE)),"")</f>
        <v>0.05</v>
      </c>
      <c r="H12" s="179">
        <f>IFERROR(IF(VLOOKUP($A12,'Annex 2 EHV charges'!$D:$O,12,FALSE)=0,"",VLOOKUP($A12,'Annex 2 EHV charges'!$D:$O,12,FALSE)),"")</f>
        <v>0.05</v>
      </c>
    </row>
    <row r="13" spans="1:15" x14ac:dyDescent="0.2">
      <c r="A13" s="173">
        <f t="array" ref="A13">IFERROR(INDEX('Annex 2 EHV charges'!$D$11:$D$260, MATCH(0, IF(ISBLANK('Annex 2 EHV charges'!$D$11:$D$260),1, COUNTIF(A$4:$A12, 'Annex 2 EHV charges'!$D$11:$D$260)), 0)),"")</f>
        <v>375</v>
      </c>
      <c r="B13" s="172">
        <f>IF($A13="","",VLOOKUP($A13,'Annex 2 EHV charges'!$D:$O,2,0))</f>
        <v>375</v>
      </c>
      <c r="C13" s="173">
        <f>IF($A13="","",VLOOKUP($A13,'Annex 2 EHV charges'!$D:$O,3,0))</f>
        <v>1170000579254</v>
      </c>
      <c r="D13" s="172" t="str">
        <f>IF($A13="","",VLOOKUP($A13,'Annex 2 EHV charges'!$D:$O,4,0))</f>
        <v>Langar Solar PV</v>
      </c>
      <c r="E13" s="177" t="str">
        <f>IFERROR(IF(VLOOKUP($A13,'Annex 2 EHV charges'!$D:$O,9,FALSE)=0,"",VLOOKUP($A13,'Annex 2 EHV charges'!$D:$O,9,FALSE)),"")</f>
        <v/>
      </c>
      <c r="F13" s="178">
        <f>IFERROR(IF(VLOOKUP($A13,'Annex 2 EHV charges'!$D:$O,10,FALSE)=0,"",VLOOKUP($A13,'Annex 2 EHV charges'!$D:$O,10,FALSE)),"")</f>
        <v>294.89999999999998</v>
      </c>
      <c r="G13" s="179">
        <f>IFERROR(IF(VLOOKUP($A13,'Annex 2 EHV charges'!$D:$O,11,FALSE)=0,"",VLOOKUP($A13,'Annex 2 EHV charges'!$D:$O,11,FALSE)),"")</f>
        <v>0.05</v>
      </c>
      <c r="H13" s="179">
        <f>IFERROR(IF(VLOOKUP($A13,'Annex 2 EHV charges'!$D:$O,12,FALSE)=0,"",VLOOKUP($A13,'Annex 2 EHV charges'!$D:$O,12,FALSE)),"")</f>
        <v>0.05</v>
      </c>
    </row>
    <row r="14" spans="1:15" x14ac:dyDescent="0.2">
      <c r="A14" s="173">
        <f t="array" ref="A14">IFERROR(INDEX('Annex 2 EHV charges'!$D$11:$D$260, MATCH(0, IF(ISBLANK('Annex 2 EHV charges'!$D$11:$D$260),1, COUNTIF(A$4:$A13, 'Annex 2 EHV charges'!$D$11:$D$260)), 0)),"")</f>
        <v>376</v>
      </c>
      <c r="B14" s="172">
        <f>IF($A14="","",VLOOKUP($A14,'Annex 2 EHV charges'!$D:$O,2,0))</f>
        <v>376</v>
      </c>
      <c r="C14" s="173">
        <f>IF($A14="","",VLOOKUP($A14,'Annex 2 EHV charges'!$D:$O,3,0))</f>
        <v>1170000580409</v>
      </c>
      <c r="D14" s="172" t="str">
        <f>IF($A14="","",VLOOKUP($A14,'Annex 2 EHV charges'!$D:$O,4,0))</f>
        <v>Redfield Road 1 STOR</v>
      </c>
      <c r="E14" s="177" t="str">
        <f>IFERROR(IF(VLOOKUP($A14,'Annex 2 EHV charges'!$D:$O,9,FALSE)=0,"",VLOOKUP($A14,'Annex 2 EHV charges'!$D:$O,9,FALSE)),"")</f>
        <v/>
      </c>
      <c r="F14" s="178">
        <f>IFERROR(IF(VLOOKUP($A14,'Annex 2 EHV charges'!$D:$O,10,FALSE)=0,"",VLOOKUP($A14,'Annex 2 EHV charges'!$D:$O,10,FALSE)),"")</f>
        <v>255.48</v>
      </c>
      <c r="G14" s="179">
        <f>IFERROR(IF(VLOOKUP($A14,'Annex 2 EHV charges'!$D:$O,11,FALSE)=0,"",VLOOKUP($A14,'Annex 2 EHV charges'!$D:$O,11,FALSE)),"")</f>
        <v>0.05</v>
      </c>
      <c r="H14" s="179">
        <f>IFERROR(IF(VLOOKUP($A14,'Annex 2 EHV charges'!$D:$O,12,FALSE)=0,"",VLOOKUP($A14,'Annex 2 EHV charges'!$D:$O,12,FALSE)),"")</f>
        <v>0.05</v>
      </c>
    </row>
    <row r="15" spans="1:15" x14ac:dyDescent="0.2">
      <c r="A15" s="173">
        <f t="array" ref="A15">IFERROR(INDEX('Annex 2 EHV charges'!$D$11:$D$260, MATCH(0, IF(ISBLANK('Annex 2 EHV charges'!$D$11:$D$260),1, COUNTIF(A$4:$A14, 'Annex 2 EHV charges'!$D$11:$D$260)), 0)),"")</f>
        <v>377</v>
      </c>
      <c r="B15" s="172">
        <f>IF($A15="","",VLOOKUP($A15,'Annex 2 EHV charges'!$D:$O,2,0))</f>
        <v>377</v>
      </c>
      <c r="C15" s="173">
        <f>IF($A15="","",VLOOKUP($A15,'Annex 2 EHV charges'!$D:$O,3,0))</f>
        <v>1170000579928</v>
      </c>
      <c r="D15" s="172" t="str">
        <f>IF($A15="","",VLOOKUP($A15,'Annex 2 EHV charges'!$D:$O,4,0))</f>
        <v>Averill Farm PV</v>
      </c>
      <c r="E15" s="177" t="str">
        <f>IFERROR(IF(VLOOKUP($A15,'Annex 2 EHV charges'!$D:$O,9,FALSE)=0,"",VLOOKUP($A15,'Annex 2 EHV charges'!$D:$O,9,FALSE)),"")</f>
        <v/>
      </c>
      <c r="F15" s="178">
        <f>IFERROR(IF(VLOOKUP($A15,'Annex 2 EHV charges'!$D:$O,10,FALSE)=0,"",VLOOKUP($A15,'Annex 2 EHV charges'!$D:$O,10,FALSE)),"")</f>
        <v>1050.68</v>
      </c>
      <c r="G15" s="179">
        <f>IFERROR(IF(VLOOKUP($A15,'Annex 2 EHV charges'!$D:$O,11,FALSE)=0,"",VLOOKUP($A15,'Annex 2 EHV charges'!$D:$O,11,FALSE)),"")</f>
        <v>0.05</v>
      </c>
      <c r="H15" s="179">
        <f>IFERROR(IF(VLOOKUP($A15,'Annex 2 EHV charges'!$D:$O,12,FALSE)=0,"",VLOOKUP($A15,'Annex 2 EHV charges'!$D:$O,12,FALSE)),"")</f>
        <v>0.05</v>
      </c>
    </row>
    <row r="16" spans="1:15" x14ac:dyDescent="0.2">
      <c r="A16" s="173">
        <f t="array" ref="A16">IFERROR(INDEX('Annex 2 EHV charges'!$D$11:$D$260, MATCH(0, IF(ISBLANK('Annex 2 EHV charges'!$D$11:$D$260),1, COUNTIF(A$4:$A15, 'Annex 2 EHV charges'!$D$11:$D$260)), 0)),"")</f>
        <v>378</v>
      </c>
      <c r="B16" s="172">
        <f>IF($A16="","",VLOOKUP($A16,'Annex 2 EHV charges'!$D:$O,2,0))</f>
        <v>378</v>
      </c>
      <c r="C16" s="173">
        <f>IF($A16="","",VLOOKUP($A16,'Annex 2 EHV charges'!$D:$O,3,0))</f>
        <v>1170000582708</v>
      </c>
      <c r="D16" s="172" t="str">
        <f>IF($A16="","",VLOOKUP($A16,'Annex 2 EHV charges'!$D:$O,4,0))</f>
        <v>Marchington Solar PV</v>
      </c>
      <c r="E16" s="177" t="str">
        <f>IFERROR(IF(VLOOKUP($A16,'Annex 2 EHV charges'!$D:$O,9,FALSE)=0,"",VLOOKUP($A16,'Annex 2 EHV charges'!$D:$O,9,FALSE)),"")</f>
        <v/>
      </c>
      <c r="F16" s="178">
        <f>IFERROR(IF(VLOOKUP($A16,'Annex 2 EHV charges'!$D:$O,10,FALSE)=0,"",VLOOKUP($A16,'Annex 2 EHV charges'!$D:$O,10,FALSE)),"")</f>
        <v>325.27999999999997</v>
      </c>
      <c r="G16" s="179">
        <f>IFERROR(IF(VLOOKUP($A16,'Annex 2 EHV charges'!$D:$O,11,FALSE)=0,"",VLOOKUP($A16,'Annex 2 EHV charges'!$D:$O,11,FALSE)),"")</f>
        <v>0.05</v>
      </c>
      <c r="H16" s="179">
        <f>IFERROR(IF(VLOOKUP($A16,'Annex 2 EHV charges'!$D:$O,12,FALSE)=0,"",VLOOKUP($A16,'Annex 2 EHV charges'!$D:$O,12,FALSE)),"")</f>
        <v>0.05</v>
      </c>
    </row>
    <row r="17" spans="1:8" x14ac:dyDescent="0.2">
      <c r="A17" s="173">
        <f t="array" ref="A17">IFERROR(INDEX('Annex 2 EHV charges'!$D$11:$D$260, MATCH(0, IF(ISBLANK('Annex 2 EHV charges'!$D$11:$D$260),1, COUNTIF(A$4:$A16, 'Annex 2 EHV charges'!$D$11:$D$260)), 0)),"")</f>
        <v>379</v>
      </c>
      <c r="B17" s="172">
        <f>IF($A17="","",VLOOKUP($A17,'Annex 2 EHV charges'!$D:$O,2,0))</f>
        <v>379</v>
      </c>
      <c r="C17" s="173">
        <f>IF($A17="","",VLOOKUP($A17,'Annex 2 EHV charges'!$D:$O,3,0))</f>
        <v>1170000586508</v>
      </c>
      <c r="D17" s="172" t="str">
        <f>IF($A17="","",VLOOKUP($A17,'Annex 2 EHV charges'!$D:$O,4,0))</f>
        <v>West End Fm Treswell PV</v>
      </c>
      <c r="E17" s="177" t="str">
        <f>IFERROR(IF(VLOOKUP($A17,'Annex 2 EHV charges'!$D:$O,9,FALSE)=0,"",VLOOKUP($A17,'Annex 2 EHV charges'!$D:$O,9,FALSE)),"")</f>
        <v/>
      </c>
      <c r="F17" s="178">
        <f>IFERROR(IF(VLOOKUP($A17,'Annex 2 EHV charges'!$D:$O,10,FALSE)=0,"",VLOOKUP($A17,'Annex 2 EHV charges'!$D:$O,10,FALSE)),"")</f>
        <v>328.09</v>
      </c>
      <c r="G17" s="179">
        <f>IFERROR(IF(VLOOKUP($A17,'Annex 2 EHV charges'!$D:$O,11,FALSE)=0,"",VLOOKUP($A17,'Annex 2 EHV charges'!$D:$O,11,FALSE)),"")</f>
        <v>0.05</v>
      </c>
      <c r="H17" s="179">
        <f>IFERROR(IF(VLOOKUP($A17,'Annex 2 EHV charges'!$D:$O,12,FALSE)=0,"",VLOOKUP($A17,'Annex 2 EHV charges'!$D:$O,12,FALSE)),"")</f>
        <v>0.05</v>
      </c>
    </row>
    <row r="18" spans="1:8" x14ac:dyDescent="0.2">
      <c r="A18" s="173">
        <f t="array" ref="A18">IFERROR(INDEX('Annex 2 EHV charges'!$D$11:$D$260, MATCH(0, IF(ISBLANK('Annex 2 EHV charges'!$D$11:$D$260),1, COUNTIF(A$4:$A17, 'Annex 2 EHV charges'!$D$11:$D$260)), 0)),"")</f>
        <v>380</v>
      </c>
      <c r="B18" s="172">
        <f>IF($A18="","",VLOOKUP($A18,'Annex 2 EHV charges'!$D:$O,2,0))</f>
        <v>380</v>
      </c>
      <c r="C18" s="173">
        <f>IF($A18="","",VLOOKUP($A18,'Annex 2 EHV charges'!$D:$O,3,0))</f>
        <v>1170000586614</v>
      </c>
      <c r="D18" s="172" t="str">
        <f>IF($A18="","",VLOOKUP($A18,'Annex 2 EHV charges'!$D:$O,4,0))</f>
        <v>Fields Farm Southam PV</v>
      </c>
      <c r="E18" s="177" t="str">
        <f>IFERROR(IF(VLOOKUP($A18,'Annex 2 EHV charges'!$D:$O,9,FALSE)=0,"",VLOOKUP($A18,'Annex 2 EHV charges'!$D:$O,9,FALSE)),"")</f>
        <v/>
      </c>
      <c r="F18" s="178">
        <f>IFERROR(IF(VLOOKUP($A18,'Annex 2 EHV charges'!$D:$O,10,FALSE)=0,"",VLOOKUP($A18,'Annex 2 EHV charges'!$D:$O,10,FALSE)),"")</f>
        <v>284.32</v>
      </c>
      <c r="G18" s="179">
        <f>IFERROR(IF(VLOOKUP($A18,'Annex 2 EHV charges'!$D:$O,11,FALSE)=0,"",VLOOKUP($A18,'Annex 2 EHV charges'!$D:$O,11,FALSE)),"")</f>
        <v>0.05</v>
      </c>
      <c r="H18" s="179">
        <f>IFERROR(IF(VLOOKUP($A18,'Annex 2 EHV charges'!$D:$O,12,FALSE)=0,"",VLOOKUP($A18,'Annex 2 EHV charges'!$D:$O,12,FALSE)),"")</f>
        <v>0.05</v>
      </c>
    </row>
    <row r="19" spans="1:8" x14ac:dyDescent="0.2">
      <c r="A19" s="173">
        <f t="array" ref="A19">IFERROR(INDEX('Annex 2 EHV charges'!$D$11:$D$260, MATCH(0, IF(ISBLANK('Annex 2 EHV charges'!$D$11:$D$260),1, COUNTIF(A$4:$A18, 'Annex 2 EHV charges'!$D$11:$D$260)), 0)),"")</f>
        <v>381</v>
      </c>
      <c r="B19" s="172">
        <f>IF($A19="","",VLOOKUP($A19,'Annex 2 EHV charges'!$D:$O,2,0))</f>
        <v>381</v>
      </c>
      <c r="C19" s="173">
        <f>IF($A19="","",VLOOKUP($A19,'Annex 2 EHV charges'!$D:$O,3,0))</f>
        <v>1170000587282</v>
      </c>
      <c r="D19" s="172" t="str">
        <f>IF($A19="","",VLOOKUP($A19,'Annex 2 EHV charges'!$D:$O,4,0))</f>
        <v>Canopus Farm PV</v>
      </c>
      <c r="E19" s="177" t="str">
        <f>IFERROR(IF(VLOOKUP($A19,'Annex 2 EHV charges'!$D:$O,9,FALSE)=0,"",VLOOKUP($A19,'Annex 2 EHV charges'!$D:$O,9,FALSE)),"")</f>
        <v/>
      </c>
      <c r="F19" s="178">
        <f>IFERROR(IF(VLOOKUP($A19,'Annex 2 EHV charges'!$D:$O,10,FALSE)=0,"",VLOOKUP($A19,'Annex 2 EHV charges'!$D:$O,10,FALSE)),"")</f>
        <v>294.17</v>
      </c>
      <c r="G19" s="179">
        <f>IFERROR(IF(VLOOKUP($A19,'Annex 2 EHV charges'!$D:$O,11,FALSE)=0,"",VLOOKUP($A19,'Annex 2 EHV charges'!$D:$O,11,FALSE)),"")</f>
        <v>0.05</v>
      </c>
      <c r="H19" s="179">
        <f>IFERROR(IF(VLOOKUP($A19,'Annex 2 EHV charges'!$D:$O,12,FALSE)=0,"",VLOOKUP($A19,'Annex 2 EHV charges'!$D:$O,12,FALSE)),"")</f>
        <v>0.05</v>
      </c>
    </row>
    <row r="20" spans="1:8" x14ac:dyDescent="0.2">
      <c r="A20" s="173">
        <f t="array" ref="A20">IFERROR(INDEX('Annex 2 EHV charges'!$D$11:$D$260, MATCH(0, IF(ISBLANK('Annex 2 EHV charges'!$D$11:$D$260),1, COUNTIF(A$4:$A19, 'Annex 2 EHV charges'!$D$11:$D$260)), 0)),"")</f>
        <v>382</v>
      </c>
      <c r="B20" s="172">
        <f>IF($A20="","",VLOOKUP($A20,'Annex 2 EHV charges'!$D:$O,2,0))</f>
        <v>382</v>
      </c>
      <c r="C20" s="173">
        <f>IF($A20="","",VLOOKUP($A20,'Annex 2 EHV charges'!$D:$O,3,0))</f>
        <v>1170000594270</v>
      </c>
      <c r="D20" s="172" t="str">
        <f>IF($A20="","",VLOOKUP($A20,'Annex 2 EHV charges'!$D:$O,4,0))</f>
        <v>Lindridge Farm PV</v>
      </c>
      <c r="E20" s="177" t="str">
        <f>IFERROR(IF(VLOOKUP($A20,'Annex 2 EHV charges'!$D:$O,9,FALSE)=0,"",VLOOKUP($A20,'Annex 2 EHV charges'!$D:$O,9,FALSE)),"")</f>
        <v/>
      </c>
      <c r="F20" s="178">
        <f>IFERROR(IF(VLOOKUP($A20,'Annex 2 EHV charges'!$D:$O,10,FALSE)=0,"",VLOOKUP($A20,'Annex 2 EHV charges'!$D:$O,10,FALSE)),"")</f>
        <v>759.47</v>
      </c>
      <c r="G20" s="179">
        <f>IFERROR(IF(VLOOKUP($A20,'Annex 2 EHV charges'!$D:$O,11,FALSE)=0,"",VLOOKUP($A20,'Annex 2 EHV charges'!$D:$O,11,FALSE)),"")</f>
        <v>0.05</v>
      </c>
      <c r="H20" s="179">
        <f>IFERROR(IF(VLOOKUP($A20,'Annex 2 EHV charges'!$D:$O,12,FALSE)=0,"",VLOOKUP($A20,'Annex 2 EHV charges'!$D:$O,12,FALSE)),"")</f>
        <v>0.05</v>
      </c>
    </row>
    <row r="21" spans="1:8" x14ac:dyDescent="0.2">
      <c r="A21" s="173">
        <f t="array" ref="A21">IFERROR(INDEX('Annex 2 EHV charges'!$D$11:$D$260, MATCH(0, IF(ISBLANK('Annex 2 EHV charges'!$D$11:$D$260),1, COUNTIF(A$4:$A20, 'Annex 2 EHV charges'!$D$11:$D$260)), 0)),"")</f>
        <v>383</v>
      </c>
      <c r="B21" s="172">
        <f>IF($A21="","",VLOOKUP($A21,'Annex 2 EHV charges'!$D:$O,2,0))</f>
        <v>383</v>
      </c>
      <c r="C21" s="173">
        <f>IF($A21="","",VLOOKUP($A21,'Annex 2 EHV charges'!$D:$O,3,0))</f>
        <v>1170000594173</v>
      </c>
      <c r="D21" s="172" t="str">
        <f>IF($A21="","",VLOOKUP($A21,'Annex 2 EHV charges'!$D:$O,4,0))</f>
        <v>Thornborough Grnds PV</v>
      </c>
      <c r="E21" s="177" t="str">
        <f>IFERROR(IF(VLOOKUP($A21,'Annex 2 EHV charges'!$D:$O,9,FALSE)=0,"",VLOOKUP($A21,'Annex 2 EHV charges'!$D:$O,9,FALSE)),"")</f>
        <v/>
      </c>
      <c r="F21" s="178">
        <f>IFERROR(IF(VLOOKUP($A21,'Annex 2 EHV charges'!$D:$O,10,FALSE)=0,"",VLOOKUP($A21,'Annex 2 EHV charges'!$D:$O,10,FALSE)),"")</f>
        <v>572.19000000000005</v>
      </c>
      <c r="G21" s="179">
        <f>IFERROR(IF(VLOOKUP($A21,'Annex 2 EHV charges'!$D:$O,11,FALSE)=0,"",VLOOKUP($A21,'Annex 2 EHV charges'!$D:$O,11,FALSE)),"")</f>
        <v>0.05</v>
      </c>
      <c r="H21" s="179">
        <f>IFERROR(IF(VLOOKUP($A21,'Annex 2 EHV charges'!$D:$O,12,FALSE)=0,"",VLOOKUP($A21,'Annex 2 EHV charges'!$D:$O,12,FALSE)),"")</f>
        <v>0.05</v>
      </c>
    </row>
    <row r="22" spans="1:8" x14ac:dyDescent="0.2">
      <c r="A22" s="173">
        <f t="array" ref="A22">IFERROR(INDEX('Annex 2 EHV charges'!$D$11:$D$260, MATCH(0, IF(ISBLANK('Annex 2 EHV charges'!$D$11:$D$260),1, COUNTIF(A$4:$A21, 'Annex 2 EHV charges'!$D$11:$D$260)), 0)),"")</f>
        <v>384</v>
      </c>
      <c r="B22" s="172">
        <f>IF($A22="","",VLOOKUP($A22,'Annex 2 EHV charges'!$D:$O,2,0))</f>
        <v>384</v>
      </c>
      <c r="C22" s="173">
        <f>IF($A22="","",VLOOKUP($A22,'Annex 2 EHV charges'!$D:$O,3,0))</f>
        <v>1170000592237</v>
      </c>
      <c r="D22" s="172" t="str">
        <f>IF($A22="","",VLOOKUP($A22,'Annex 2 EHV charges'!$D:$O,4,0))</f>
        <v>Wymeswold Narrow Lane PV</v>
      </c>
      <c r="E22" s="177" t="str">
        <f>IFERROR(IF(VLOOKUP($A22,'Annex 2 EHV charges'!$D:$O,9,FALSE)=0,"",VLOOKUP($A22,'Annex 2 EHV charges'!$D:$O,9,FALSE)),"")</f>
        <v/>
      </c>
      <c r="F22" s="178">
        <f>IFERROR(IF(VLOOKUP($A22,'Annex 2 EHV charges'!$D:$O,10,FALSE)=0,"",VLOOKUP($A22,'Annex 2 EHV charges'!$D:$O,10,FALSE)),"")</f>
        <v>480.12</v>
      </c>
      <c r="G22" s="179">
        <f>IFERROR(IF(VLOOKUP($A22,'Annex 2 EHV charges'!$D:$O,11,FALSE)=0,"",VLOOKUP($A22,'Annex 2 EHV charges'!$D:$O,11,FALSE)),"")</f>
        <v>0.05</v>
      </c>
      <c r="H22" s="179">
        <f>IFERROR(IF(VLOOKUP($A22,'Annex 2 EHV charges'!$D:$O,12,FALSE)=0,"",VLOOKUP($A22,'Annex 2 EHV charges'!$D:$O,12,FALSE)),"")</f>
        <v>0.05</v>
      </c>
    </row>
    <row r="23" spans="1:8" x14ac:dyDescent="0.2">
      <c r="A23" s="173">
        <f t="array" ref="A23">IFERROR(INDEX('Annex 2 EHV charges'!$D$11:$D$260, MATCH(0, IF(ISBLANK('Annex 2 EHV charges'!$D$11:$D$260),1, COUNTIF(A$4:$A22, 'Annex 2 EHV charges'!$D$11:$D$260)), 0)),"")</f>
        <v>385</v>
      </c>
      <c r="B23" s="172">
        <f>IF($A23="","",VLOOKUP($A23,'Annex 2 EHV charges'!$D:$O,2,0))</f>
        <v>385</v>
      </c>
      <c r="C23" s="173">
        <f>IF($A23="","",VLOOKUP($A23,'Annex 2 EHV charges'!$D:$O,3,0))</f>
        <v>1170000598043</v>
      </c>
      <c r="D23" s="172" t="str">
        <f>IF($A23="","",VLOOKUP($A23,'Annex 2 EHV charges'!$D:$O,4,0))</f>
        <v>Manor Farm Horton PV</v>
      </c>
      <c r="E23" s="177" t="str">
        <f>IFERROR(IF(VLOOKUP($A23,'Annex 2 EHV charges'!$D:$O,9,FALSE)=0,"",VLOOKUP($A23,'Annex 2 EHV charges'!$D:$O,9,FALSE)),"")</f>
        <v/>
      </c>
      <c r="F23" s="178">
        <f>IFERROR(IF(VLOOKUP($A23,'Annex 2 EHV charges'!$D:$O,10,FALSE)=0,"",VLOOKUP($A23,'Annex 2 EHV charges'!$D:$O,10,FALSE)),"")</f>
        <v>498.37</v>
      </c>
      <c r="G23" s="179">
        <f>IFERROR(IF(VLOOKUP($A23,'Annex 2 EHV charges'!$D:$O,11,FALSE)=0,"",VLOOKUP($A23,'Annex 2 EHV charges'!$D:$O,11,FALSE)),"")</f>
        <v>0.05</v>
      </c>
      <c r="H23" s="179">
        <f>IFERROR(IF(VLOOKUP($A23,'Annex 2 EHV charges'!$D:$O,12,FALSE)=0,"",VLOOKUP($A23,'Annex 2 EHV charges'!$D:$O,12,FALSE)),"")</f>
        <v>0.05</v>
      </c>
    </row>
    <row r="24" spans="1:8" x14ac:dyDescent="0.2">
      <c r="A24" s="173">
        <f t="array" ref="A24">IFERROR(INDEX('Annex 2 EHV charges'!$D$11:$D$260, MATCH(0, IF(ISBLANK('Annex 2 EHV charges'!$D$11:$D$260),1, COUNTIF(A$4:$A23, 'Annex 2 EHV charges'!$D$11:$D$260)), 0)),"")</f>
        <v>386</v>
      </c>
      <c r="B24" s="172">
        <f>IF($A24="","",VLOOKUP($A24,'Annex 2 EHV charges'!$D:$O,2,0))</f>
        <v>386</v>
      </c>
      <c r="C24" s="173">
        <f>IF($A24="","",VLOOKUP($A24,'Annex 2 EHV charges'!$D:$O,3,0))</f>
        <v>1170000598201</v>
      </c>
      <c r="D24" s="172" t="str">
        <f>IF($A24="","",VLOOKUP($A24,'Annex 2 EHV charges'!$D:$O,4,0))</f>
        <v>Handley Park Farm PV</v>
      </c>
      <c r="E24" s="177" t="str">
        <f>IFERROR(IF(VLOOKUP($A24,'Annex 2 EHV charges'!$D:$O,9,FALSE)=0,"",VLOOKUP($A24,'Annex 2 EHV charges'!$D:$O,9,FALSE)),"")</f>
        <v/>
      </c>
      <c r="F24" s="178">
        <f>IFERROR(IF(VLOOKUP($A24,'Annex 2 EHV charges'!$D:$O,10,FALSE)=0,"",VLOOKUP($A24,'Annex 2 EHV charges'!$D:$O,10,FALSE)),"")</f>
        <v>577.86</v>
      </c>
      <c r="G24" s="179">
        <f>IFERROR(IF(VLOOKUP($A24,'Annex 2 EHV charges'!$D:$O,11,FALSE)=0,"",VLOOKUP($A24,'Annex 2 EHV charges'!$D:$O,11,FALSE)),"")</f>
        <v>0.05</v>
      </c>
      <c r="H24" s="179">
        <f>IFERROR(IF(VLOOKUP($A24,'Annex 2 EHV charges'!$D:$O,12,FALSE)=0,"",VLOOKUP($A24,'Annex 2 EHV charges'!$D:$O,12,FALSE)),"")</f>
        <v>0.05</v>
      </c>
    </row>
    <row r="25" spans="1:8" x14ac:dyDescent="0.2">
      <c r="A25" s="173">
        <f t="array" ref="A25">IFERROR(INDEX('Annex 2 EHV charges'!$D$11:$D$260, MATCH(0, IF(ISBLANK('Annex 2 EHV charges'!$D$11:$D$260),1, COUNTIF(A$4:$A24, 'Annex 2 EHV charges'!$D$11:$D$260)), 0)),"")</f>
        <v>705</v>
      </c>
      <c r="B25" s="172">
        <f>IF($A25="","",VLOOKUP($A25,'Annex 2 EHV charges'!$D:$O,2,0))</f>
        <v>705</v>
      </c>
      <c r="C25" s="173">
        <f>IF($A25="","",VLOOKUP($A25,'Annex 2 EHV charges'!$D:$O,3,0))</f>
        <v>1170000447725</v>
      </c>
      <c r="D25" s="172" t="str">
        <f>IF($A25="","",VLOOKUP($A25,'Annex 2 EHV charges'!$D:$O,4,0))</f>
        <v>Prestop Park Farm PV</v>
      </c>
      <c r="E25" s="177" t="str">
        <f>IFERROR(IF(VLOOKUP($A25,'Annex 2 EHV charges'!$D:$O,9,FALSE)=0,"",VLOOKUP($A25,'Annex 2 EHV charges'!$D:$O,9,FALSE)),"")</f>
        <v/>
      </c>
      <c r="F25" s="178">
        <f>IFERROR(IF(VLOOKUP($A25,'Annex 2 EHV charges'!$D:$O,10,FALSE)=0,"",VLOOKUP($A25,'Annex 2 EHV charges'!$D:$O,10,FALSE)),"")</f>
        <v>296.06</v>
      </c>
      <c r="G25" s="179">
        <f>IFERROR(IF(VLOOKUP($A25,'Annex 2 EHV charges'!$D:$O,11,FALSE)=0,"",VLOOKUP($A25,'Annex 2 EHV charges'!$D:$O,11,FALSE)),"")</f>
        <v>0.05</v>
      </c>
      <c r="H25" s="179">
        <f>IFERROR(IF(VLOOKUP($A25,'Annex 2 EHV charges'!$D:$O,12,FALSE)=0,"",VLOOKUP($A25,'Annex 2 EHV charges'!$D:$O,12,FALSE)),"")</f>
        <v>0.05</v>
      </c>
    </row>
    <row r="26" spans="1:8" x14ac:dyDescent="0.2">
      <c r="A26" s="173">
        <f t="array" ref="A26">IFERROR(INDEX('Annex 2 EHV charges'!$D$11:$D$260, MATCH(0, IF(ISBLANK('Annex 2 EHV charges'!$D$11:$D$260),1, COUNTIF(A$4:$A25, 'Annex 2 EHV charges'!$D$11:$D$260)), 0)),"")</f>
        <v>706</v>
      </c>
      <c r="B26" s="172">
        <f>IF($A26="","",VLOOKUP($A26,'Annex 2 EHV charges'!$D:$O,2,0))</f>
        <v>706</v>
      </c>
      <c r="C26" s="173">
        <f>IF($A26="","",VLOOKUP($A26,'Annex 2 EHV charges'!$D:$O,3,0))</f>
        <v>1170000447488</v>
      </c>
      <c r="D26" s="172" t="str">
        <f>IF($A26="","",VLOOKUP($A26,'Annex 2 EHV charges'!$D:$O,4,0))</f>
        <v>Smith Hall Solar Farm</v>
      </c>
      <c r="E26" s="177" t="str">
        <f>IFERROR(IF(VLOOKUP($A26,'Annex 2 EHV charges'!$D:$O,9,FALSE)=0,"",VLOOKUP($A26,'Annex 2 EHV charges'!$D:$O,9,FALSE)),"")</f>
        <v/>
      </c>
      <c r="F26" s="178">
        <f>IFERROR(IF(VLOOKUP($A26,'Annex 2 EHV charges'!$D:$O,10,FALSE)=0,"",VLOOKUP($A26,'Annex 2 EHV charges'!$D:$O,10,FALSE)),"")</f>
        <v>569.4</v>
      </c>
      <c r="G26" s="179">
        <f>IFERROR(IF(VLOOKUP($A26,'Annex 2 EHV charges'!$D:$O,11,FALSE)=0,"",VLOOKUP($A26,'Annex 2 EHV charges'!$D:$O,11,FALSE)),"")</f>
        <v>0.05</v>
      </c>
      <c r="H26" s="179">
        <f>IFERROR(IF(VLOOKUP($A26,'Annex 2 EHV charges'!$D:$O,12,FALSE)=0,"",VLOOKUP($A26,'Annex 2 EHV charges'!$D:$O,12,FALSE)),"")</f>
        <v>0.05</v>
      </c>
    </row>
    <row r="27" spans="1:8" x14ac:dyDescent="0.2">
      <c r="A27" s="173">
        <f t="array" ref="A27">IFERROR(INDEX('Annex 2 EHV charges'!$D$11:$D$260, MATCH(0, IF(ISBLANK('Annex 2 EHV charges'!$D$11:$D$260),1, COUNTIF(A$4:$A26, 'Annex 2 EHV charges'!$D$11:$D$260)), 0)),"")</f>
        <v>707</v>
      </c>
      <c r="B27" s="172">
        <f>IF($A27="","",VLOOKUP($A27,'Annex 2 EHV charges'!$D:$O,2,0))</f>
        <v>707</v>
      </c>
      <c r="C27" s="173">
        <f>IF($A27="","",VLOOKUP($A27,'Annex 2 EHV charges'!$D:$O,3,0))</f>
        <v>1170000447502</v>
      </c>
      <c r="D27" s="172" t="str">
        <f>IF($A27="","",VLOOKUP($A27,'Annex 2 EHV charges'!$D:$O,4,0))</f>
        <v>Park Farm Solar Ashby</v>
      </c>
      <c r="E27" s="177" t="str">
        <f>IFERROR(IF(VLOOKUP($A27,'Annex 2 EHV charges'!$D:$O,9,FALSE)=0,"",VLOOKUP($A27,'Annex 2 EHV charges'!$D:$O,9,FALSE)),"")</f>
        <v/>
      </c>
      <c r="F27" s="178">
        <f>IFERROR(IF(VLOOKUP($A27,'Annex 2 EHV charges'!$D:$O,10,FALSE)=0,"",VLOOKUP($A27,'Annex 2 EHV charges'!$D:$O,10,FALSE)),"")</f>
        <v>291.27999999999997</v>
      </c>
      <c r="G27" s="179">
        <f>IFERROR(IF(VLOOKUP($A27,'Annex 2 EHV charges'!$D:$O,11,FALSE)=0,"",VLOOKUP($A27,'Annex 2 EHV charges'!$D:$O,11,FALSE)),"")</f>
        <v>0.05</v>
      </c>
      <c r="H27" s="179">
        <f>IFERROR(IF(VLOOKUP($A27,'Annex 2 EHV charges'!$D:$O,12,FALSE)=0,"",VLOOKUP($A27,'Annex 2 EHV charges'!$D:$O,12,FALSE)),"")</f>
        <v>0.05</v>
      </c>
    </row>
    <row r="28" spans="1:8" x14ac:dyDescent="0.2">
      <c r="A28" s="173">
        <f t="array" ref="A28">IFERROR(INDEX('Annex 2 EHV charges'!$D$11:$D$260, MATCH(0, IF(ISBLANK('Annex 2 EHV charges'!$D$11:$D$260),1, COUNTIF(A$4:$A27, 'Annex 2 EHV charges'!$D$11:$D$260)), 0)),"")</f>
        <v>708</v>
      </c>
      <c r="B28" s="172">
        <f>IF($A28="","",VLOOKUP($A28,'Annex 2 EHV charges'!$D:$O,2,0))</f>
        <v>708</v>
      </c>
      <c r="C28" s="173">
        <f>IF($A28="","",VLOOKUP($A28,'Annex 2 EHV charges'!$D:$O,3,0))</f>
        <v>1170000451439</v>
      </c>
      <c r="D28" s="172" t="str">
        <f>IF($A28="","",VLOOKUP($A28,'Annex 2 EHV charges'!$D:$O,4,0))</f>
        <v>Aston House Solar Farm</v>
      </c>
      <c r="E28" s="177" t="str">
        <f>IFERROR(IF(VLOOKUP($A28,'Annex 2 EHV charges'!$D:$O,9,FALSE)=0,"",VLOOKUP($A28,'Annex 2 EHV charges'!$D:$O,9,FALSE)),"")</f>
        <v/>
      </c>
      <c r="F28" s="178">
        <f>IFERROR(IF(VLOOKUP($A28,'Annex 2 EHV charges'!$D:$O,10,FALSE)=0,"",VLOOKUP($A28,'Annex 2 EHV charges'!$D:$O,10,FALSE)),"")</f>
        <v>580.11</v>
      </c>
      <c r="G28" s="179">
        <f>IFERROR(IF(VLOOKUP($A28,'Annex 2 EHV charges'!$D:$O,11,FALSE)=0,"",VLOOKUP($A28,'Annex 2 EHV charges'!$D:$O,11,FALSE)),"")</f>
        <v>0.05</v>
      </c>
      <c r="H28" s="179">
        <f>IFERROR(IF(VLOOKUP($A28,'Annex 2 EHV charges'!$D:$O,12,FALSE)=0,"",VLOOKUP($A28,'Annex 2 EHV charges'!$D:$O,12,FALSE)),"")</f>
        <v>0.05</v>
      </c>
    </row>
    <row r="29" spans="1:8" x14ac:dyDescent="0.2">
      <c r="A29" s="173">
        <f t="array" ref="A29">IFERROR(INDEX('Annex 2 EHV charges'!$D$11:$D$260, MATCH(0, IF(ISBLANK('Annex 2 EHV charges'!$D$11:$D$260),1, COUNTIF(A$4:$A28, 'Annex 2 EHV charges'!$D$11:$D$260)), 0)),"")</f>
        <v>709</v>
      </c>
      <c r="B29" s="172">
        <f>IF($A29="","",VLOOKUP($A29,'Annex 2 EHV charges'!$D:$O,2,0))</f>
        <v>709</v>
      </c>
      <c r="C29" s="173">
        <f>IF($A29="","",VLOOKUP($A29,'Annex 2 EHV charges'!$D:$O,3,0))</f>
        <v>1170000453765</v>
      </c>
      <c r="D29" s="172" t="str">
        <f>IF($A29="","",VLOOKUP($A29,'Annex 2 EHV charges'!$D:$O,4,0))</f>
        <v>Normanton-le-Heath PV Fm</v>
      </c>
      <c r="E29" s="177" t="str">
        <f>IFERROR(IF(VLOOKUP($A29,'Annex 2 EHV charges'!$D:$O,9,FALSE)=0,"",VLOOKUP($A29,'Annex 2 EHV charges'!$D:$O,9,FALSE)),"")</f>
        <v/>
      </c>
      <c r="F29" s="178">
        <f>IFERROR(IF(VLOOKUP($A29,'Annex 2 EHV charges'!$D:$O,10,FALSE)=0,"",VLOOKUP($A29,'Annex 2 EHV charges'!$D:$O,10,FALSE)),"")</f>
        <v>295.63</v>
      </c>
      <c r="G29" s="179">
        <f>IFERROR(IF(VLOOKUP($A29,'Annex 2 EHV charges'!$D:$O,11,FALSE)=0,"",VLOOKUP($A29,'Annex 2 EHV charges'!$D:$O,11,FALSE)),"")</f>
        <v>0.05</v>
      </c>
      <c r="H29" s="179">
        <f>IFERROR(IF(VLOOKUP($A29,'Annex 2 EHV charges'!$D:$O,12,FALSE)=0,"",VLOOKUP($A29,'Annex 2 EHV charges'!$D:$O,12,FALSE)),"")</f>
        <v>0.05</v>
      </c>
    </row>
    <row r="30" spans="1:8" x14ac:dyDescent="0.2">
      <c r="A30" s="173">
        <f t="array" ref="A30">IFERROR(INDEX('Annex 2 EHV charges'!$D$11:$D$260, MATCH(0, IF(ISBLANK('Annex 2 EHV charges'!$D$11:$D$260),1, COUNTIF(A$4:$A29, 'Annex 2 EHV charges'!$D$11:$D$260)), 0)),"")</f>
        <v>710</v>
      </c>
      <c r="B30" s="172">
        <f>IF($A30="","",VLOOKUP($A30,'Annex 2 EHV charges'!$D:$O,2,0))</f>
        <v>710</v>
      </c>
      <c r="C30" s="173">
        <f>IF($A30="","",VLOOKUP($A30,'Annex 2 EHV charges'!$D:$O,3,0))</f>
        <v>1170000457626</v>
      </c>
      <c r="D30" s="172" t="str">
        <f>IF($A30="","",VLOOKUP($A30,'Annex 2 EHV charges'!$D:$O,4,0))</f>
        <v>Elms Farm Solar Farm</v>
      </c>
      <c r="E30" s="177" t="str">
        <f>IFERROR(IF(VLOOKUP($A30,'Annex 2 EHV charges'!$D:$O,9,FALSE)=0,"",VLOOKUP($A30,'Annex 2 EHV charges'!$D:$O,9,FALSE)),"")</f>
        <v/>
      </c>
      <c r="F30" s="178">
        <f>IFERROR(IF(VLOOKUP($A30,'Annex 2 EHV charges'!$D:$O,10,FALSE)=0,"",VLOOKUP($A30,'Annex 2 EHV charges'!$D:$O,10,FALSE)),"")</f>
        <v>295.47000000000003</v>
      </c>
      <c r="G30" s="179">
        <f>IFERROR(IF(VLOOKUP($A30,'Annex 2 EHV charges'!$D:$O,11,FALSE)=0,"",VLOOKUP($A30,'Annex 2 EHV charges'!$D:$O,11,FALSE)),"")</f>
        <v>0.05</v>
      </c>
      <c r="H30" s="179">
        <f>IFERROR(IF(VLOOKUP($A30,'Annex 2 EHV charges'!$D:$O,12,FALSE)=0,"",VLOOKUP($A30,'Annex 2 EHV charges'!$D:$O,12,FALSE)),"")</f>
        <v>0.05</v>
      </c>
    </row>
    <row r="31" spans="1:8" x14ac:dyDescent="0.2">
      <c r="A31" s="173">
        <f t="array" ref="A31">IFERROR(INDEX('Annex 2 EHV charges'!$D$11:$D$260, MATCH(0, IF(ISBLANK('Annex 2 EHV charges'!$D$11:$D$260),1, COUNTIF(A$4:$A30, 'Annex 2 EHV charges'!$D$11:$D$260)), 0)),"")</f>
        <v>711</v>
      </c>
      <c r="B31" s="172">
        <f>IF($A31="","",VLOOKUP($A31,'Annex 2 EHV charges'!$D:$O,2,0))</f>
        <v>711</v>
      </c>
      <c r="C31" s="173">
        <f>IF($A31="","",VLOOKUP($A31,'Annex 2 EHV charges'!$D:$O,3,0))</f>
        <v>1170000458569</v>
      </c>
      <c r="D31" s="172" t="str">
        <f>IF($A31="","",VLOOKUP($A31,'Annex 2 EHV charges'!$D:$O,4,0))</f>
        <v>Morton Solar Farm</v>
      </c>
      <c r="E31" s="177" t="str">
        <f>IFERROR(IF(VLOOKUP($A31,'Annex 2 EHV charges'!$D:$O,9,FALSE)=0,"",VLOOKUP($A31,'Annex 2 EHV charges'!$D:$O,9,FALSE)),"")</f>
        <v/>
      </c>
      <c r="F31" s="178">
        <f>IFERROR(IF(VLOOKUP($A31,'Annex 2 EHV charges'!$D:$O,10,FALSE)=0,"",VLOOKUP($A31,'Annex 2 EHV charges'!$D:$O,10,FALSE)),"")</f>
        <v>581.11</v>
      </c>
      <c r="G31" s="179">
        <f>IFERROR(IF(VLOOKUP($A31,'Annex 2 EHV charges'!$D:$O,11,FALSE)=0,"",VLOOKUP($A31,'Annex 2 EHV charges'!$D:$O,11,FALSE)),"")</f>
        <v>0.05</v>
      </c>
      <c r="H31" s="179">
        <f>IFERROR(IF(VLOOKUP($A31,'Annex 2 EHV charges'!$D:$O,12,FALSE)=0,"",VLOOKUP($A31,'Annex 2 EHV charges'!$D:$O,12,FALSE)),"")</f>
        <v>0.05</v>
      </c>
    </row>
    <row r="32" spans="1:8" x14ac:dyDescent="0.2">
      <c r="A32" s="173">
        <f t="array" ref="A32">IFERROR(INDEX('Annex 2 EHV charges'!$D$11:$D$260, MATCH(0, IF(ISBLANK('Annex 2 EHV charges'!$D$11:$D$260),1, COUNTIF(A$4:$A31, 'Annex 2 EHV charges'!$D$11:$D$260)), 0)),"")</f>
        <v>712</v>
      </c>
      <c r="B32" s="172">
        <f>IF($A32="","",VLOOKUP($A32,'Annex 2 EHV charges'!$D:$O,2,0))</f>
        <v>712</v>
      </c>
      <c r="C32" s="173">
        <f>IF($A32="","",VLOOKUP($A32,'Annex 2 EHV charges'!$D:$O,3,0))</f>
        <v>1170000463160</v>
      </c>
      <c r="D32" s="172" t="str">
        <f>IF($A32="","",VLOOKUP($A32,'Annex 2 EHV charges'!$D:$O,4,0))</f>
        <v>Glebe Farm Podington PV</v>
      </c>
      <c r="E32" s="177" t="str">
        <f>IFERROR(IF(VLOOKUP($A32,'Annex 2 EHV charges'!$D:$O,9,FALSE)=0,"",VLOOKUP($A32,'Annex 2 EHV charges'!$D:$O,9,FALSE)),"")</f>
        <v/>
      </c>
      <c r="F32" s="178">
        <f>IFERROR(IF(VLOOKUP($A32,'Annex 2 EHV charges'!$D:$O,10,FALSE)=0,"",VLOOKUP($A32,'Annex 2 EHV charges'!$D:$O,10,FALSE)),"")</f>
        <v>6033.57</v>
      </c>
      <c r="G32" s="179">
        <f>IFERROR(IF(VLOOKUP($A32,'Annex 2 EHV charges'!$D:$O,11,FALSE)=0,"",VLOOKUP($A32,'Annex 2 EHV charges'!$D:$O,11,FALSE)),"")</f>
        <v>0.05</v>
      </c>
      <c r="H32" s="179">
        <f>IFERROR(IF(VLOOKUP($A32,'Annex 2 EHV charges'!$D:$O,12,FALSE)=0,"",VLOOKUP($A32,'Annex 2 EHV charges'!$D:$O,12,FALSE)),"")</f>
        <v>0.05</v>
      </c>
    </row>
    <row r="33" spans="1:8" x14ac:dyDescent="0.2">
      <c r="A33" s="173">
        <f t="array" ref="A33">IFERROR(INDEX('Annex 2 EHV charges'!$D$11:$D$260, MATCH(0, IF(ISBLANK('Annex 2 EHV charges'!$D$11:$D$260),1, COUNTIF(A$4:$A32, 'Annex 2 EHV charges'!$D$11:$D$260)), 0)),"")</f>
        <v>713</v>
      </c>
      <c r="B33" s="172">
        <f>IF($A33="","",VLOOKUP($A33,'Annex 2 EHV charges'!$D:$O,2,0))</f>
        <v>713</v>
      </c>
      <c r="C33" s="173">
        <f>IF($A33="","",VLOOKUP($A33,'Annex 2 EHV charges'!$D:$O,3,0))</f>
        <v>1170000468024</v>
      </c>
      <c r="D33" s="172" t="str">
        <f>IF($A33="","",VLOOKUP($A33,'Annex 2 EHV charges'!$D:$O,4,0))</f>
        <v>Rolleston Park Solar</v>
      </c>
      <c r="E33" s="177" t="str">
        <f>IFERROR(IF(VLOOKUP($A33,'Annex 2 EHV charges'!$D:$O,9,FALSE)=0,"",VLOOKUP($A33,'Annex 2 EHV charges'!$D:$O,9,FALSE)),"")</f>
        <v/>
      </c>
      <c r="F33" s="178">
        <f>IFERROR(IF(VLOOKUP($A33,'Annex 2 EHV charges'!$D:$O,10,FALSE)=0,"",VLOOKUP($A33,'Annex 2 EHV charges'!$D:$O,10,FALSE)),"")</f>
        <v>774.52</v>
      </c>
      <c r="G33" s="179">
        <f>IFERROR(IF(VLOOKUP($A33,'Annex 2 EHV charges'!$D:$O,11,FALSE)=0,"",VLOOKUP($A33,'Annex 2 EHV charges'!$D:$O,11,FALSE)),"")</f>
        <v>0.05</v>
      </c>
      <c r="H33" s="179">
        <f>IFERROR(IF(VLOOKUP($A33,'Annex 2 EHV charges'!$D:$O,12,FALSE)=0,"",VLOOKUP($A33,'Annex 2 EHV charges'!$D:$O,12,FALSE)),"")</f>
        <v>0.05</v>
      </c>
    </row>
    <row r="34" spans="1:8" x14ac:dyDescent="0.2">
      <c r="A34" s="173">
        <f t="array" ref="A34">IFERROR(INDEX('Annex 2 EHV charges'!$D$11:$D$260, MATCH(0, IF(ISBLANK('Annex 2 EHV charges'!$D$11:$D$260),1, COUNTIF(A$4:$A33, 'Annex 2 EHV charges'!$D$11:$D$260)), 0)),"")</f>
        <v>714</v>
      </c>
      <c r="B34" s="172">
        <f>IF($A34="","",VLOOKUP($A34,'Annex 2 EHV charges'!$D:$O,2,0))</f>
        <v>714</v>
      </c>
      <c r="C34" s="173">
        <f>IF($A34="","",VLOOKUP($A34,'Annex 2 EHV charges'!$D:$O,3,0))</f>
        <v>1170000467581</v>
      </c>
      <c r="D34" s="172" t="str">
        <f>IF($A34="","",VLOOKUP($A34,'Annex 2 EHV charges'!$D:$O,4,0))</f>
        <v>Nowhere Farm PV</v>
      </c>
      <c r="E34" s="177" t="str">
        <f>IFERROR(IF(VLOOKUP($A34,'Annex 2 EHV charges'!$D:$O,9,FALSE)=0,"",VLOOKUP($A34,'Annex 2 EHV charges'!$D:$O,9,FALSE)),"")</f>
        <v/>
      </c>
      <c r="F34" s="178">
        <f>IFERROR(IF(VLOOKUP($A34,'Annex 2 EHV charges'!$D:$O,10,FALSE)=0,"",VLOOKUP($A34,'Annex 2 EHV charges'!$D:$O,10,FALSE)),"")</f>
        <v>1088</v>
      </c>
      <c r="G34" s="179">
        <f>IFERROR(IF(VLOOKUP($A34,'Annex 2 EHV charges'!$D:$O,11,FALSE)=0,"",VLOOKUP($A34,'Annex 2 EHV charges'!$D:$O,11,FALSE)),"")</f>
        <v>0.05</v>
      </c>
      <c r="H34" s="179">
        <f>IFERROR(IF(VLOOKUP($A34,'Annex 2 EHV charges'!$D:$O,12,FALSE)=0,"",VLOOKUP($A34,'Annex 2 EHV charges'!$D:$O,12,FALSE)),"")</f>
        <v>0.05</v>
      </c>
    </row>
    <row r="35" spans="1:8" x14ac:dyDescent="0.2">
      <c r="A35" s="173">
        <f t="array" ref="A35">IFERROR(INDEX('Annex 2 EHV charges'!$D$11:$D$260, MATCH(0, IF(ISBLANK('Annex 2 EHV charges'!$D$11:$D$260),1, COUNTIF(A$4:$A34, 'Annex 2 EHV charges'!$D$11:$D$260)), 0)),"")</f>
        <v>715</v>
      </c>
      <c r="B35" s="172">
        <f>IF($A35="","",VLOOKUP($A35,'Annex 2 EHV charges'!$D:$O,2,0))</f>
        <v>715</v>
      </c>
      <c r="C35" s="173">
        <f>IF($A35="","",VLOOKUP($A35,'Annex 2 EHV charges'!$D:$O,3,0))</f>
        <v>1170000467563</v>
      </c>
      <c r="D35" s="172" t="str">
        <f>IF($A35="","",VLOOKUP($A35,'Annex 2 EHV charges'!$D:$O,4,0))</f>
        <v>Lockington Solar Farm</v>
      </c>
      <c r="E35" s="177" t="str">
        <f>IFERROR(IF(VLOOKUP($A35,'Annex 2 EHV charges'!$D:$O,9,FALSE)=0,"",VLOOKUP($A35,'Annex 2 EHV charges'!$D:$O,9,FALSE)),"")</f>
        <v/>
      </c>
      <c r="F35" s="178">
        <f>IFERROR(IF(VLOOKUP($A35,'Annex 2 EHV charges'!$D:$O,10,FALSE)=0,"",VLOOKUP($A35,'Annex 2 EHV charges'!$D:$O,10,FALSE)),"")</f>
        <v>936.62</v>
      </c>
      <c r="G35" s="179">
        <f>IFERROR(IF(VLOOKUP($A35,'Annex 2 EHV charges'!$D:$O,11,FALSE)=0,"",VLOOKUP($A35,'Annex 2 EHV charges'!$D:$O,11,FALSE)),"")</f>
        <v>0.05</v>
      </c>
      <c r="H35" s="179">
        <f>IFERROR(IF(VLOOKUP($A35,'Annex 2 EHV charges'!$D:$O,12,FALSE)=0,"",VLOOKUP($A35,'Annex 2 EHV charges'!$D:$O,12,FALSE)),"")</f>
        <v>0.05</v>
      </c>
    </row>
    <row r="36" spans="1:8" x14ac:dyDescent="0.2">
      <c r="A36" s="173">
        <f t="array" ref="A36">IFERROR(INDEX('Annex 2 EHV charges'!$D$11:$D$260, MATCH(0, IF(ISBLANK('Annex 2 EHV charges'!$D$11:$D$260),1, COUNTIF(A$4:$A35, 'Annex 2 EHV charges'!$D$11:$D$260)), 0)),"")</f>
        <v>716</v>
      </c>
      <c r="B36" s="172">
        <f>IF($A36="","",VLOOKUP($A36,'Annex 2 EHV charges'!$D:$O,2,0))</f>
        <v>716</v>
      </c>
      <c r="C36" s="173">
        <f>IF($A36="","",VLOOKUP($A36,'Annex 2 EHV charges'!$D:$O,3,0))</f>
        <v>1170000467527</v>
      </c>
      <c r="D36" s="172" t="str">
        <f>IF($A36="","",VLOOKUP($A36,'Annex 2 EHV charges'!$D:$O,4,0))</f>
        <v>Chelveston Renewable PV</v>
      </c>
      <c r="E36" s="177" t="str">
        <f>IFERROR(IF(VLOOKUP($A36,'Annex 2 EHV charges'!$D:$O,9,FALSE)=0,"",VLOOKUP($A36,'Annex 2 EHV charges'!$D:$O,9,FALSE)),"")</f>
        <v/>
      </c>
      <c r="F36" s="178">
        <f>IFERROR(IF(VLOOKUP($A36,'Annex 2 EHV charges'!$D:$O,10,FALSE)=0,"",VLOOKUP($A36,'Annex 2 EHV charges'!$D:$O,10,FALSE)),"")</f>
        <v>2962.01</v>
      </c>
      <c r="G36" s="179">
        <f>IFERROR(IF(VLOOKUP($A36,'Annex 2 EHV charges'!$D:$O,11,FALSE)=0,"",VLOOKUP($A36,'Annex 2 EHV charges'!$D:$O,11,FALSE)),"")</f>
        <v>0.05</v>
      </c>
      <c r="H36" s="179">
        <f>IFERROR(IF(VLOOKUP($A36,'Annex 2 EHV charges'!$D:$O,12,FALSE)=0,"",VLOOKUP($A36,'Annex 2 EHV charges'!$D:$O,12,FALSE)),"")</f>
        <v>0.05</v>
      </c>
    </row>
    <row r="37" spans="1:8" x14ac:dyDescent="0.2">
      <c r="A37" s="173">
        <f t="array" ref="A37">IFERROR(INDEX('Annex 2 EHV charges'!$D$11:$D$260, MATCH(0, IF(ISBLANK('Annex 2 EHV charges'!$D$11:$D$260),1, COUNTIF(A$4:$A36, 'Annex 2 EHV charges'!$D$11:$D$260)), 0)),"")</f>
        <v>717</v>
      </c>
      <c r="B37" s="172">
        <f>IF($A37="","",VLOOKUP($A37,'Annex 2 EHV charges'!$D:$O,2,0))</f>
        <v>717</v>
      </c>
      <c r="C37" s="173">
        <f>IF($A37="","",VLOOKUP($A37,'Annex 2 EHV charges'!$D:$O,3,0))</f>
        <v>1170000474107</v>
      </c>
      <c r="D37" s="172" t="str">
        <f>IF($A37="","",VLOOKUP($A37,'Annex 2 EHV charges'!$D:$O,4,0))</f>
        <v>Horsemoor Drove Solar</v>
      </c>
      <c r="E37" s="177" t="str">
        <f>IFERROR(IF(VLOOKUP($A37,'Annex 2 EHV charges'!$D:$O,9,FALSE)=0,"",VLOOKUP($A37,'Annex 2 EHV charges'!$D:$O,9,FALSE)),"")</f>
        <v/>
      </c>
      <c r="F37" s="178">
        <f>IFERROR(IF(VLOOKUP($A37,'Annex 2 EHV charges'!$D:$O,10,FALSE)=0,"",VLOOKUP($A37,'Annex 2 EHV charges'!$D:$O,10,FALSE)),"")</f>
        <v>3808.13</v>
      </c>
      <c r="G37" s="179">
        <f>IFERROR(IF(VLOOKUP($A37,'Annex 2 EHV charges'!$D:$O,11,FALSE)=0,"",VLOOKUP($A37,'Annex 2 EHV charges'!$D:$O,11,FALSE)),"")</f>
        <v>0.05</v>
      </c>
      <c r="H37" s="179">
        <f>IFERROR(IF(VLOOKUP($A37,'Annex 2 EHV charges'!$D:$O,12,FALSE)=0,"",VLOOKUP($A37,'Annex 2 EHV charges'!$D:$O,12,FALSE)),"")</f>
        <v>0.05</v>
      </c>
    </row>
    <row r="38" spans="1:8" x14ac:dyDescent="0.2">
      <c r="A38" s="173">
        <f t="array" ref="A38">IFERROR(INDEX('Annex 2 EHV charges'!$D$11:$D$260, MATCH(0, IF(ISBLANK('Annex 2 EHV charges'!$D$11:$D$260),1, COUNTIF(A$4:$A37, 'Annex 2 EHV charges'!$D$11:$D$260)), 0)),"")</f>
        <v>718</v>
      </c>
      <c r="B38" s="172">
        <f>IF($A38="","",VLOOKUP($A38,'Annex 2 EHV charges'!$D:$O,2,0))</f>
        <v>718</v>
      </c>
      <c r="C38" s="173">
        <f>IF($A38="","",VLOOKUP($A38,'Annex 2 EHV charges'!$D:$O,3,0))</f>
        <v>1170000474445</v>
      </c>
      <c r="D38" s="172" t="str">
        <f>IF($A38="","",VLOOKUP($A38,'Annex 2 EHV charges'!$D:$O,4,0))</f>
        <v>Decoy Farm Crowland PV</v>
      </c>
      <c r="E38" s="177" t="str">
        <f>IFERROR(IF(VLOOKUP($A38,'Annex 2 EHV charges'!$D:$O,9,FALSE)=0,"",VLOOKUP($A38,'Annex 2 EHV charges'!$D:$O,9,FALSE)),"")</f>
        <v/>
      </c>
      <c r="F38" s="178">
        <f>IFERROR(IF(VLOOKUP($A38,'Annex 2 EHV charges'!$D:$O,10,FALSE)=0,"",VLOOKUP($A38,'Annex 2 EHV charges'!$D:$O,10,FALSE)),"")</f>
        <v>265.07</v>
      </c>
      <c r="G38" s="179">
        <f>IFERROR(IF(VLOOKUP($A38,'Annex 2 EHV charges'!$D:$O,11,FALSE)=0,"",VLOOKUP($A38,'Annex 2 EHV charges'!$D:$O,11,FALSE)),"")</f>
        <v>0.05</v>
      </c>
      <c r="H38" s="179">
        <f>IFERROR(IF(VLOOKUP($A38,'Annex 2 EHV charges'!$D:$O,12,FALSE)=0,"",VLOOKUP($A38,'Annex 2 EHV charges'!$D:$O,12,FALSE)),"")</f>
        <v>0.05</v>
      </c>
    </row>
    <row r="39" spans="1:8" x14ac:dyDescent="0.2">
      <c r="A39" s="173">
        <f t="array" ref="A39">IFERROR(INDEX('Annex 2 EHV charges'!$D$11:$D$260, MATCH(0, IF(ISBLANK('Annex 2 EHV charges'!$D$11:$D$260),1, COUNTIF(A$4:$A38, 'Annex 2 EHV charges'!$D$11:$D$260)), 0)),"")</f>
        <v>719</v>
      </c>
      <c r="B39" s="172">
        <f>IF($A39="","",VLOOKUP($A39,'Annex 2 EHV charges'!$D:$O,2,0))</f>
        <v>719</v>
      </c>
      <c r="C39" s="173">
        <f>IF($A39="","",VLOOKUP($A39,'Annex 2 EHV charges'!$D:$O,3,0))</f>
        <v>1170000474427</v>
      </c>
      <c r="D39" s="172" t="str">
        <f>IF($A39="","",VLOOKUP($A39,'Annex 2 EHV charges'!$D:$O,4,0))</f>
        <v>Decoy Farm Crowland Bio</v>
      </c>
      <c r="E39" s="177" t="str">
        <f>IFERROR(IF(VLOOKUP($A39,'Annex 2 EHV charges'!$D:$O,9,FALSE)=0,"",VLOOKUP($A39,'Annex 2 EHV charges'!$D:$O,9,FALSE)),"")</f>
        <v/>
      </c>
      <c r="F39" s="178">
        <f>IFERROR(IF(VLOOKUP($A39,'Annex 2 EHV charges'!$D:$O,10,FALSE)=0,"",VLOOKUP($A39,'Annex 2 EHV charges'!$D:$O,10,FALSE)),"")</f>
        <v>261.35000000000002</v>
      </c>
      <c r="G39" s="179">
        <f>IFERROR(IF(VLOOKUP($A39,'Annex 2 EHV charges'!$D:$O,11,FALSE)=0,"",VLOOKUP($A39,'Annex 2 EHV charges'!$D:$O,11,FALSE)),"")</f>
        <v>0.05</v>
      </c>
      <c r="H39" s="179">
        <f>IFERROR(IF(VLOOKUP($A39,'Annex 2 EHV charges'!$D:$O,12,FALSE)=0,"",VLOOKUP($A39,'Annex 2 EHV charges'!$D:$O,12,FALSE)),"")</f>
        <v>0.05</v>
      </c>
    </row>
    <row r="40" spans="1:8" x14ac:dyDescent="0.2">
      <c r="A40" s="173">
        <f t="array" ref="A40">IFERROR(INDEX('Annex 2 EHV charges'!$D$11:$D$260, MATCH(0, IF(ISBLANK('Annex 2 EHV charges'!$D$11:$D$260),1, COUNTIF(A$4:$A39, 'Annex 2 EHV charges'!$D$11:$D$260)), 0)),"")</f>
        <v>720</v>
      </c>
      <c r="B40" s="172">
        <f>IF($A40="","",VLOOKUP($A40,'Annex 2 EHV charges'!$D:$O,2,0))</f>
        <v>720</v>
      </c>
      <c r="C40" s="173">
        <f>IF($A40="","",VLOOKUP($A40,'Annex 2 EHV charges'!$D:$O,3,0))</f>
        <v>1170000474409</v>
      </c>
      <c r="D40" s="172" t="str">
        <f>IF($A40="","",VLOOKUP($A40,'Annex 2 EHV charges'!$D:$O,4,0))</f>
        <v>Decoy Farm Crowland AD</v>
      </c>
      <c r="E40" s="177" t="str">
        <f>IFERROR(IF(VLOOKUP($A40,'Annex 2 EHV charges'!$D:$O,9,FALSE)=0,"",VLOOKUP($A40,'Annex 2 EHV charges'!$D:$O,9,FALSE)),"")</f>
        <v/>
      </c>
      <c r="F40" s="178">
        <f>IFERROR(IF(VLOOKUP($A40,'Annex 2 EHV charges'!$D:$O,10,FALSE)=0,"",VLOOKUP($A40,'Annex 2 EHV charges'!$D:$O,10,FALSE)),"")</f>
        <v>263.51</v>
      </c>
      <c r="G40" s="179">
        <f>IFERROR(IF(VLOOKUP($A40,'Annex 2 EHV charges'!$D:$O,11,FALSE)=0,"",VLOOKUP($A40,'Annex 2 EHV charges'!$D:$O,11,FALSE)),"")</f>
        <v>0.05</v>
      </c>
      <c r="H40" s="179">
        <f>IFERROR(IF(VLOOKUP($A40,'Annex 2 EHV charges'!$D:$O,12,FALSE)=0,"",VLOOKUP($A40,'Annex 2 EHV charges'!$D:$O,12,FALSE)),"")</f>
        <v>0.05</v>
      </c>
    </row>
    <row r="41" spans="1:8" x14ac:dyDescent="0.2">
      <c r="A41" s="173">
        <f t="array" ref="A41">IFERROR(INDEX('Annex 2 EHV charges'!$D$11:$D$260, MATCH(0, IF(ISBLANK('Annex 2 EHV charges'!$D$11:$D$260),1, COUNTIF(A$4:$A40, 'Annex 2 EHV charges'!$D$11:$D$260)), 0)),"")</f>
        <v>600</v>
      </c>
      <c r="B41" s="172">
        <f>IF($A41="","",VLOOKUP($A41,'Annex 2 EHV charges'!$D:$O,2,0))</f>
        <v>600</v>
      </c>
      <c r="C41" s="173" t="str">
        <f>IF($A41="","",VLOOKUP($A41,'Annex 2 EHV charges'!$D:$O,3,0))</f>
        <v xml:space="preserve"> </v>
      </c>
      <c r="D41" s="172" t="str">
        <f>IF($A41="","",VLOOKUP($A41,'Annex 2 EHV charges'!$D:$O,4,0))</f>
        <v>Network Rail Bytham</v>
      </c>
      <c r="E41" s="177" t="str">
        <f>IFERROR(IF(VLOOKUP($A41,'Annex 2 EHV charges'!$D:$O,9,FALSE)=0,"",VLOOKUP($A41,'Annex 2 EHV charges'!$D:$O,9,FALSE)),"")</f>
        <v/>
      </c>
      <c r="F41" s="178" t="str">
        <f>IFERROR(IF(VLOOKUP($A41,'Annex 2 EHV charges'!$D:$O,10,FALSE)=0,"",VLOOKUP($A41,'Annex 2 EHV charges'!$D:$O,10,FALSE)),"")</f>
        <v/>
      </c>
      <c r="G41" s="179" t="str">
        <f>IFERROR(IF(VLOOKUP($A41,'Annex 2 EHV charges'!$D:$O,11,FALSE)=0,"",VLOOKUP($A41,'Annex 2 EHV charges'!$D:$O,11,FALSE)),"")</f>
        <v/>
      </c>
      <c r="H41" s="179" t="str">
        <f>IFERROR(IF(VLOOKUP($A41,'Annex 2 EHV charges'!$D:$O,12,FALSE)=0,"",VLOOKUP($A41,'Annex 2 EHV charges'!$D:$O,12,FALSE)),"")</f>
        <v/>
      </c>
    </row>
    <row r="42" spans="1:8" x14ac:dyDescent="0.2">
      <c r="A42" s="173">
        <f t="array" ref="A42">IFERROR(INDEX('Annex 2 EHV charges'!$D$11:$D$260, MATCH(0, IF(ISBLANK('Annex 2 EHV charges'!$D$11:$D$260),1, COUNTIF(A$4:$A41, 'Annex 2 EHV charges'!$D$11:$D$260)), 0)),"")</f>
        <v>601</v>
      </c>
      <c r="B42" s="172">
        <f>IF($A42="","",VLOOKUP($A42,'Annex 2 EHV charges'!$D:$O,2,0))</f>
        <v>601</v>
      </c>
      <c r="C42" s="173">
        <f>IF($A42="","",VLOOKUP($A42,'Annex 2 EHV charges'!$D:$O,3,0))</f>
        <v>1100050641453</v>
      </c>
      <c r="D42" s="172" t="str">
        <f>IF($A42="","",VLOOKUP($A42,'Annex 2 EHV charges'!$D:$O,4,0))</f>
        <v>Network Rail Grantham</v>
      </c>
      <c r="E42" s="177" t="str">
        <f>IFERROR(IF(VLOOKUP($A42,'Annex 2 EHV charges'!$D:$O,9,FALSE)=0,"",VLOOKUP($A42,'Annex 2 EHV charges'!$D:$O,9,FALSE)),"")</f>
        <v/>
      </c>
      <c r="F42" s="178" t="str">
        <f>IFERROR(IF(VLOOKUP($A42,'Annex 2 EHV charges'!$D:$O,10,FALSE)=0,"",VLOOKUP($A42,'Annex 2 EHV charges'!$D:$O,10,FALSE)),"")</f>
        <v/>
      </c>
      <c r="G42" s="179" t="str">
        <f>IFERROR(IF(VLOOKUP($A42,'Annex 2 EHV charges'!$D:$O,11,FALSE)=0,"",VLOOKUP($A42,'Annex 2 EHV charges'!$D:$O,11,FALSE)),"")</f>
        <v/>
      </c>
      <c r="H42" s="179" t="str">
        <f>IFERROR(IF(VLOOKUP($A42,'Annex 2 EHV charges'!$D:$O,12,FALSE)=0,"",VLOOKUP($A42,'Annex 2 EHV charges'!$D:$O,12,FALSE)),"")</f>
        <v/>
      </c>
    </row>
    <row r="43" spans="1:8" x14ac:dyDescent="0.2">
      <c r="A43" s="173">
        <f t="array" ref="A43">IFERROR(INDEX('Annex 2 EHV charges'!$D$11:$D$260, MATCH(0, IF(ISBLANK('Annex 2 EHV charges'!$D$11:$D$260),1, COUNTIF(A$4:$A42, 'Annex 2 EHV charges'!$D$11:$D$260)), 0)),"")</f>
        <v>602</v>
      </c>
      <c r="B43" s="172">
        <f>IF($A43="","",VLOOKUP($A43,'Annex 2 EHV charges'!$D:$O,2,0))</f>
        <v>602</v>
      </c>
      <c r="C43" s="173">
        <f>IF($A43="","",VLOOKUP($A43,'Annex 2 EHV charges'!$D:$O,3,0))</f>
        <v>1100050106971</v>
      </c>
      <c r="D43" s="172" t="str">
        <f>IF($A43="","",VLOOKUP($A43,'Annex 2 EHV charges'!$D:$O,4,0))</f>
        <v>Network Rail Staythorpe</v>
      </c>
      <c r="E43" s="177" t="str">
        <f>IFERROR(IF(VLOOKUP($A43,'Annex 2 EHV charges'!$D:$O,9,FALSE)=0,"",VLOOKUP($A43,'Annex 2 EHV charges'!$D:$O,9,FALSE)),"")</f>
        <v/>
      </c>
      <c r="F43" s="178" t="str">
        <f>IFERROR(IF(VLOOKUP($A43,'Annex 2 EHV charges'!$D:$O,10,FALSE)=0,"",VLOOKUP($A43,'Annex 2 EHV charges'!$D:$O,10,FALSE)),"")</f>
        <v/>
      </c>
      <c r="G43" s="179" t="str">
        <f>IFERROR(IF(VLOOKUP($A43,'Annex 2 EHV charges'!$D:$O,11,FALSE)=0,"",VLOOKUP($A43,'Annex 2 EHV charges'!$D:$O,11,FALSE)),"")</f>
        <v/>
      </c>
      <c r="H43" s="179" t="str">
        <f>IFERROR(IF(VLOOKUP($A43,'Annex 2 EHV charges'!$D:$O,12,FALSE)=0,"",VLOOKUP($A43,'Annex 2 EHV charges'!$D:$O,12,FALSE)),"")</f>
        <v/>
      </c>
    </row>
    <row r="44" spans="1:8" ht="25.5" x14ac:dyDescent="0.2">
      <c r="A44" s="173">
        <f t="array" ref="A44">IFERROR(INDEX('Annex 2 EHV charges'!$D$11:$D$260, MATCH(0, IF(ISBLANK('Annex 2 EHV charges'!$D$11:$D$260),1, COUNTIF(A$4:$A43, 'Annex 2 EHV charges'!$D$11:$D$260)), 0)),"")</f>
        <v>603</v>
      </c>
      <c r="B44" s="172">
        <f>IF($A44="","",VLOOKUP($A44,'Annex 2 EHV charges'!$D:$O,2,0))</f>
        <v>603</v>
      </c>
      <c r="C44" s="173" t="str">
        <f>IF($A44="","",VLOOKUP($A44,'Annex 2 EHV charges'!$D:$O,3,0))</f>
        <v>1100050314637
1100770450945</v>
      </c>
      <c r="D44" s="172" t="str">
        <f>IF($A44="","",VLOOKUP($A44,'Annex 2 EHV charges'!$D:$O,4,0))</f>
        <v>Network Rail Retford</v>
      </c>
      <c r="E44" s="177" t="str">
        <f>IFERROR(IF(VLOOKUP($A44,'Annex 2 EHV charges'!$D:$O,9,FALSE)=0,"",VLOOKUP($A44,'Annex 2 EHV charges'!$D:$O,9,FALSE)),"")</f>
        <v/>
      </c>
      <c r="F44" s="178" t="str">
        <f>IFERROR(IF(VLOOKUP($A44,'Annex 2 EHV charges'!$D:$O,10,FALSE)=0,"",VLOOKUP($A44,'Annex 2 EHV charges'!$D:$O,10,FALSE)),"")</f>
        <v/>
      </c>
      <c r="G44" s="179" t="str">
        <f>IFERROR(IF(VLOOKUP($A44,'Annex 2 EHV charges'!$D:$O,11,FALSE)=0,"",VLOOKUP($A44,'Annex 2 EHV charges'!$D:$O,11,FALSE)),"")</f>
        <v/>
      </c>
      <c r="H44" s="179" t="str">
        <f>IFERROR(IF(VLOOKUP($A44,'Annex 2 EHV charges'!$D:$O,12,FALSE)=0,"",VLOOKUP($A44,'Annex 2 EHV charges'!$D:$O,12,FALSE)),"")</f>
        <v/>
      </c>
    </row>
    <row r="45" spans="1:8" x14ac:dyDescent="0.2">
      <c r="A45" s="173">
        <f t="array" ref="A45">IFERROR(INDEX('Annex 2 EHV charges'!$D$11:$D$260, MATCH(0, IF(ISBLANK('Annex 2 EHV charges'!$D$11:$D$260),1, COUNTIF(A$4:$A44, 'Annex 2 EHV charges'!$D$11:$D$260)), 0)),"")</f>
        <v>604</v>
      </c>
      <c r="B45" s="172">
        <f>IF($A45="","",VLOOKUP($A45,'Annex 2 EHV charges'!$D:$O,2,0))</f>
        <v>604</v>
      </c>
      <c r="C45" s="173">
        <f>IF($A45="","",VLOOKUP($A45,'Annex 2 EHV charges'!$D:$O,3,0))</f>
        <v>1130000029600</v>
      </c>
      <c r="D45" s="172" t="str">
        <f>IF($A45="","",VLOOKUP($A45,'Annex 2 EHV charges'!$D:$O,4,0))</f>
        <v>Network Rail Rugby</v>
      </c>
      <c r="E45" s="177" t="str">
        <f>IFERROR(IF(VLOOKUP($A45,'Annex 2 EHV charges'!$D:$O,9,FALSE)=0,"",VLOOKUP($A45,'Annex 2 EHV charges'!$D:$O,9,FALSE)),"")</f>
        <v/>
      </c>
      <c r="F45" s="178" t="str">
        <f>IFERROR(IF(VLOOKUP($A45,'Annex 2 EHV charges'!$D:$O,10,FALSE)=0,"",VLOOKUP($A45,'Annex 2 EHV charges'!$D:$O,10,FALSE)),"")</f>
        <v/>
      </c>
      <c r="G45" s="179" t="str">
        <f>IFERROR(IF(VLOOKUP($A45,'Annex 2 EHV charges'!$D:$O,11,FALSE)=0,"",VLOOKUP($A45,'Annex 2 EHV charges'!$D:$O,11,FALSE)),"")</f>
        <v/>
      </c>
      <c r="H45" s="179" t="str">
        <f>IFERROR(IF(VLOOKUP($A45,'Annex 2 EHV charges'!$D:$O,12,FALSE)=0,"",VLOOKUP($A45,'Annex 2 EHV charges'!$D:$O,12,FALSE)),"")</f>
        <v/>
      </c>
    </row>
    <row r="46" spans="1:8" x14ac:dyDescent="0.2">
      <c r="A46" s="173">
        <f t="array" ref="A46">IFERROR(INDEX('Annex 2 EHV charges'!$D$11:$D$260, MATCH(0, IF(ISBLANK('Annex 2 EHV charges'!$D$11:$D$260),1, COUNTIF(A$4:$A45, 'Annex 2 EHV charges'!$D$11:$D$260)), 0)),"")</f>
        <v>605</v>
      </c>
      <c r="B46" s="172">
        <f>IF($A46="","",VLOOKUP($A46,'Annex 2 EHV charges'!$D:$O,2,0))</f>
        <v>605</v>
      </c>
      <c r="C46" s="173">
        <f>IF($A46="","",VLOOKUP($A46,'Annex 2 EHV charges'!$D:$O,3,0))</f>
        <v>1130000029619</v>
      </c>
      <c r="D46" s="172" t="str">
        <f>IF($A46="","",VLOOKUP($A46,'Annex 2 EHV charges'!$D:$O,4,0))</f>
        <v>Network Rail Tamworth</v>
      </c>
      <c r="E46" s="177" t="str">
        <f>IFERROR(IF(VLOOKUP($A46,'Annex 2 EHV charges'!$D:$O,9,FALSE)=0,"",VLOOKUP($A46,'Annex 2 EHV charges'!$D:$O,9,FALSE)),"")</f>
        <v/>
      </c>
      <c r="F46" s="178" t="str">
        <f>IFERROR(IF(VLOOKUP($A46,'Annex 2 EHV charges'!$D:$O,10,FALSE)=0,"",VLOOKUP($A46,'Annex 2 EHV charges'!$D:$O,10,FALSE)),"")</f>
        <v/>
      </c>
      <c r="G46" s="179" t="str">
        <f>IFERROR(IF(VLOOKUP($A46,'Annex 2 EHV charges'!$D:$O,11,FALSE)=0,"",VLOOKUP($A46,'Annex 2 EHV charges'!$D:$O,11,FALSE)),"")</f>
        <v/>
      </c>
      <c r="H46" s="179" t="str">
        <f>IFERROR(IF(VLOOKUP($A46,'Annex 2 EHV charges'!$D:$O,12,FALSE)=0,"",VLOOKUP($A46,'Annex 2 EHV charges'!$D:$O,12,FALSE)),"")</f>
        <v/>
      </c>
    </row>
    <row r="47" spans="1:8" x14ac:dyDescent="0.2">
      <c r="A47" s="173">
        <f t="array" ref="A47">IFERROR(INDEX('Annex 2 EHV charges'!$D$11:$D$260, MATCH(0, IF(ISBLANK('Annex 2 EHV charges'!$D$11:$D$260),1, COUNTIF(A$4:$A46, 'Annex 2 EHV charges'!$D$11:$D$260)), 0)),"")</f>
        <v>606</v>
      </c>
      <c r="B47" s="172">
        <f>IF($A47="","",VLOOKUP($A47,'Annex 2 EHV charges'!$D:$O,2,0))</f>
        <v>606</v>
      </c>
      <c r="C47" s="173">
        <f>IF($A47="","",VLOOKUP($A47,'Annex 2 EHV charges'!$D:$O,3,0))</f>
        <v>1130000029628</v>
      </c>
      <c r="D47" s="172" t="str">
        <f>IF($A47="","",VLOOKUP($A47,'Annex 2 EHV charges'!$D:$O,4,0))</f>
        <v>Network Rail Wolverton</v>
      </c>
      <c r="E47" s="177" t="str">
        <f>IFERROR(IF(VLOOKUP($A47,'Annex 2 EHV charges'!$D:$O,9,FALSE)=0,"",VLOOKUP($A47,'Annex 2 EHV charges'!$D:$O,9,FALSE)),"")</f>
        <v/>
      </c>
      <c r="F47" s="178" t="str">
        <f>IFERROR(IF(VLOOKUP($A47,'Annex 2 EHV charges'!$D:$O,10,FALSE)=0,"",VLOOKUP($A47,'Annex 2 EHV charges'!$D:$O,10,FALSE)),"")</f>
        <v/>
      </c>
      <c r="G47" s="179" t="str">
        <f>IFERROR(IF(VLOOKUP($A47,'Annex 2 EHV charges'!$D:$O,11,FALSE)=0,"",VLOOKUP($A47,'Annex 2 EHV charges'!$D:$O,11,FALSE)),"")</f>
        <v/>
      </c>
      <c r="H47" s="179" t="str">
        <f>IFERROR(IF(VLOOKUP($A47,'Annex 2 EHV charges'!$D:$O,12,FALSE)=0,"",VLOOKUP($A47,'Annex 2 EHV charges'!$D:$O,12,FALSE)),"")</f>
        <v/>
      </c>
    </row>
    <row r="48" spans="1:8" x14ac:dyDescent="0.2">
      <c r="A48" s="173">
        <f t="array" ref="A48">IFERROR(INDEX('Annex 2 EHV charges'!$D$11:$D$260, MATCH(0, IF(ISBLANK('Annex 2 EHV charges'!$D$11:$D$260),1, COUNTIF(A$4:$A47, 'Annex 2 EHV charges'!$D$11:$D$260)), 0)),"")</f>
        <v>607</v>
      </c>
      <c r="B48" s="172">
        <f>IF($A48="","",VLOOKUP($A48,'Annex 2 EHV charges'!$D:$O,2,0))</f>
        <v>607</v>
      </c>
      <c r="C48" s="173">
        <f>IF($A48="","",VLOOKUP($A48,'Annex 2 EHV charges'!$D:$O,3,0))</f>
        <v>1100050223110</v>
      </c>
      <c r="D48" s="172" t="str">
        <f>IF($A48="","",VLOOKUP($A48,'Annex 2 EHV charges'!$D:$O,4,0))</f>
        <v>Acordis</v>
      </c>
      <c r="E48" s="177" t="str">
        <f>IFERROR(IF(VLOOKUP($A48,'Annex 2 EHV charges'!$D:$O,9,FALSE)=0,"",VLOOKUP($A48,'Annex 2 EHV charges'!$D:$O,9,FALSE)),"")</f>
        <v/>
      </c>
      <c r="F48" s="178" t="str">
        <f>IFERROR(IF(VLOOKUP($A48,'Annex 2 EHV charges'!$D:$O,10,FALSE)=0,"",VLOOKUP($A48,'Annex 2 EHV charges'!$D:$O,10,FALSE)),"")</f>
        <v/>
      </c>
      <c r="G48" s="179" t="str">
        <f>IFERROR(IF(VLOOKUP($A48,'Annex 2 EHV charges'!$D:$O,11,FALSE)=0,"",VLOOKUP($A48,'Annex 2 EHV charges'!$D:$O,11,FALSE)),"")</f>
        <v/>
      </c>
      <c r="H48" s="179" t="str">
        <f>IFERROR(IF(VLOOKUP($A48,'Annex 2 EHV charges'!$D:$O,12,FALSE)=0,"",VLOOKUP($A48,'Annex 2 EHV charges'!$D:$O,12,FALSE)),"")</f>
        <v/>
      </c>
    </row>
    <row r="49" spans="1:8" x14ac:dyDescent="0.2">
      <c r="A49" s="173" t="str">
        <f t="array" ref="A49">IFERROR(INDEX('Annex 2 EHV charges'!$D$11:$D$260, MATCH(0, IF(ISBLANK('Annex 2 EHV charges'!$D$11:$D$260),1, COUNTIF(A$4:$A48, 'Annex 2 EHV charges'!$D$11:$D$260)), 0)),"")</f>
        <v>7043E</v>
      </c>
      <c r="B49" s="172">
        <f>IF($A49="","",VLOOKUP($A49,'Annex 2 EHV charges'!$D:$O,2,0))</f>
        <v>7043</v>
      </c>
      <c r="C49" s="173">
        <f>IF($A49="","",VLOOKUP($A49,'Annex 2 EHV charges'!$D:$O,3,0))</f>
        <v>7043</v>
      </c>
      <c r="D49" s="172" t="str">
        <f>IF($A49="","",VLOOKUP($A49,'Annex 2 EHV charges'!$D:$O,4,0))</f>
        <v>Derwent</v>
      </c>
      <c r="E49" s="177" t="str">
        <f>IFERROR(IF(VLOOKUP($A49,'Annex 2 EHV charges'!$D:$O,9,FALSE)=0,"",VLOOKUP($A49,'Annex 2 EHV charges'!$D:$O,9,FALSE)),"")</f>
        <v/>
      </c>
      <c r="F49" s="178" t="str">
        <f>IFERROR(IF(VLOOKUP($A49,'Annex 2 EHV charges'!$D:$O,10,FALSE)=0,"",VLOOKUP($A49,'Annex 2 EHV charges'!$D:$O,10,FALSE)),"")</f>
        <v/>
      </c>
      <c r="G49" s="179" t="str">
        <f>IFERROR(IF(VLOOKUP($A49,'Annex 2 EHV charges'!$D:$O,11,FALSE)=0,"",VLOOKUP($A49,'Annex 2 EHV charges'!$D:$O,11,FALSE)),"")</f>
        <v/>
      </c>
      <c r="H49" s="179" t="str">
        <f>IFERROR(IF(VLOOKUP($A49,'Annex 2 EHV charges'!$D:$O,12,FALSE)=0,"",VLOOKUP($A49,'Annex 2 EHV charges'!$D:$O,12,FALSE)),"")</f>
        <v/>
      </c>
    </row>
    <row r="50" spans="1:8" x14ac:dyDescent="0.2">
      <c r="A50" s="173">
        <f t="array" ref="A50">IFERROR(INDEX('Annex 2 EHV charges'!$D$11:$D$260, MATCH(0, IF(ISBLANK('Annex 2 EHV charges'!$D$11:$D$260),1, COUNTIF(A$4:$A49, 'Annex 2 EHV charges'!$D$11:$D$260)), 0)),"")</f>
        <v>610</v>
      </c>
      <c r="B50" s="172">
        <f>IF($A50="","",VLOOKUP($A50,'Annex 2 EHV charges'!$D:$O,2,0))</f>
        <v>610</v>
      </c>
      <c r="C50" s="173">
        <f>IF($A50="","",VLOOKUP($A50,'Annex 2 EHV charges'!$D:$O,3,0))</f>
        <v>1100050222428</v>
      </c>
      <c r="D50" s="172" t="str">
        <f>IF($A50="","",VLOOKUP($A50,'Annex 2 EHV charges'!$D:$O,4,0))</f>
        <v>Derby Co-Generation</v>
      </c>
      <c r="E50" s="177" t="str">
        <f>IFERROR(IF(VLOOKUP($A50,'Annex 2 EHV charges'!$D:$O,9,FALSE)=0,"",VLOOKUP($A50,'Annex 2 EHV charges'!$D:$O,9,FALSE)),"")</f>
        <v/>
      </c>
      <c r="F50" s="178" t="str">
        <f>IFERROR(IF(VLOOKUP($A50,'Annex 2 EHV charges'!$D:$O,10,FALSE)=0,"",VLOOKUP($A50,'Annex 2 EHV charges'!$D:$O,10,FALSE)),"")</f>
        <v/>
      </c>
      <c r="G50" s="179" t="str">
        <f>IFERROR(IF(VLOOKUP($A50,'Annex 2 EHV charges'!$D:$O,11,FALSE)=0,"",VLOOKUP($A50,'Annex 2 EHV charges'!$D:$O,11,FALSE)),"")</f>
        <v/>
      </c>
      <c r="H50" s="179" t="str">
        <f>IFERROR(IF(VLOOKUP($A50,'Annex 2 EHV charges'!$D:$O,12,FALSE)=0,"",VLOOKUP($A50,'Annex 2 EHV charges'!$D:$O,12,FALSE)),"")</f>
        <v/>
      </c>
    </row>
    <row r="51" spans="1:8" x14ac:dyDescent="0.2">
      <c r="A51" s="173">
        <f t="array" ref="A51">IFERROR(INDEX('Annex 2 EHV charges'!$D$11:$D$260, MATCH(0, IF(ISBLANK('Annex 2 EHV charges'!$D$11:$D$260),1, COUNTIF(A$4:$A50, 'Annex 2 EHV charges'!$D$11:$D$260)), 0)),"")</f>
        <v>609</v>
      </c>
      <c r="B51" s="172">
        <f>IF($A51="","",VLOOKUP($A51,'Annex 2 EHV charges'!$D:$O,2,0))</f>
        <v>609</v>
      </c>
      <c r="C51" s="173">
        <f>IF($A51="","",VLOOKUP($A51,'Annex 2 EHV charges'!$D:$O,3,0))</f>
        <v>1100050222552</v>
      </c>
      <c r="D51" s="172" t="str">
        <f>IF($A51="","",VLOOKUP($A51,'Annex 2 EHV charges'!$D:$O,4,0))</f>
        <v>ABR Foods</v>
      </c>
      <c r="E51" s="177" t="str">
        <f>IFERROR(IF(VLOOKUP($A51,'Annex 2 EHV charges'!$D:$O,9,FALSE)=0,"",VLOOKUP($A51,'Annex 2 EHV charges'!$D:$O,9,FALSE)),"")</f>
        <v/>
      </c>
      <c r="F51" s="178" t="str">
        <f>IFERROR(IF(VLOOKUP($A51,'Annex 2 EHV charges'!$D:$O,10,FALSE)=0,"",VLOOKUP($A51,'Annex 2 EHV charges'!$D:$O,10,FALSE)),"")</f>
        <v/>
      </c>
      <c r="G51" s="179" t="str">
        <f>IFERROR(IF(VLOOKUP($A51,'Annex 2 EHV charges'!$D:$O,11,FALSE)=0,"",VLOOKUP($A51,'Annex 2 EHV charges'!$D:$O,11,FALSE)),"")</f>
        <v/>
      </c>
      <c r="H51" s="179" t="str">
        <f>IFERROR(IF(VLOOKUP($A51,'Annex 2 EHV charges'!$D:$O,12,FALSE)=0,"",VLOOKUP($A51,'Annex 2 EHV charges'!$D:$O,12,FALSE)),"")</f>
        <v/>
      </c>
    </row>
    <row r="52" spans="1:8" x14ac:dyDescent="0.2">
      <c r="A52" s="173">
        <f t="array" ref="A52">IFERROR(INDEX('Annex 2 EHV charges'!$D$11:$D$260, MATCH(0, IF(ISBLANK('Annex 2 EHV charges'!$D$11:$D$260),1, COUNTIF(A$4:$A51, 'Annex 2 EHV charges'!$D$11:$D$260)), 0)),"")</f>
        <v>635</v>
      </c>
      <c r="B52" s="172">
        <f>IF($A52="","",VLOOKUP($A52,'Annex 2 EHV charges'!$D:$O,2,0))</f>
        <v>635</v>
      </c>
      <c r="C52" s="173">
        <f>IF($A52="","",VLOOKUP($A52,'Annex 2 EHV charges'!$D:$O,3,0))</f>
        <v>1160001236229</v>
      </c>
      <c r="D52" s="172" t="str">
        <f>IF($A52="","",VLOOKUP($A52,'Annex 2 EHV charges'!$D:$O,4,0))</f>
        <v>Petsoe Wind Farm</v>
      </c>
      <c r="E52" s="177" t="str">
        <f>IFERROR(IF(VLOOKUP($A52,'Annex 2 EHV charges'!$D:$O,9,FALSE)=0,"",VLOOKUP($A52,'Annex 2 EHV charges'!$D:$O,9,FALSE)),"")</f>
        <v/>
      </c>
      <c r="F52" s="178">
        <f>IFERROR(IF(VLOOKUP($A52,'Annex 2 EHV charges'!$D:$O,10,FALSE)=0,"",VLOOKUP($A52,'Annex 2 EHV charges'!$D:$O,10,FALSE)),"")</f>
        <v>1094.54</v>
      </c>
      <c r="G52" s="179">
        <f>IFERROR(IF(VLOOKUP($A52,'Annex 2 EHV charges'!$D:$O,11,FALSE)=0,"",VLOOKUP($A52,'Annex 2 EHV charges'!$D:$O,11,FALSE)),"")</f>
        <v>0.05</v>
      </c>
      <c r="H52" s="179">
        <f>IFERROR(IF(VLOOKUP($A52,'Annex 2 EHV charges'!$D:$O,12,FALSE)=0,"",VLOOKUP($A52,'Annex 2 EHV charges'!$D:$O,12,FALSE)),"")</f>
        <v>0.05</v>
      </c>
    </row>
    <row r="53" spans="1:8" x14ac:dyDescent="0.2">
      <c r="A53" s="173">
        <f t="array" ref="A53">IFERROR(INDEX('Annex 2 EHV charges'!$D$11:$D$260, MATCH(0, IF(ISBLANK('Annex 2 EHV charges'!$D$11:$D$260),1, COUNTIF(A$4:$A52, 'Annex 2 EHV charges'!$D$11:$D$260)), 0)),"")</f>
        <v>700</v>
      </c>
      <c r="B53" s="172">
        <f>IF($A53="","",VLOOKUP($A53,'Annex 2 EHV charges'!$D:$O,2,0))</f>
        <v>700</v>
      </c>
      <c r="C53" s="173">
        <f>IF($A53="","",VLOOKUP($A53,'Annex 2 EHV charges'!$D:$O,3,0))</f>
        <v>1170000330966</v>
      </c>
      <c r="D53" s="172" t="str">
        <f>IF($A53="","",VLOOKUP($A53,'Annex 2 EHV charges'!$D:$O,4,0))</f>
        <v>Castle Cement</v>
      </c>
      <c r="E53" s="177" t="str">
        <f>IFERROR(IF(VLOOKUP($A53,'Annex 2 EHV charges'!$D:$O,9,FALSE)=0,"",VLOOKUP($A53,'Annex 2 EHV charges'!$D:$O,9,FALSE)),"")</f>
        <v/>
      </c>
      <c r="F53" s="178">
        <f>IFERROR(IF(VLOOKUP($A53,'Annex 2 EHV charges'!$D:$O,10,FALSE)=0,"",VLOOKUP($A53,'Annex 2 EHV charges'!$D:$O,10,FALSE)),"")</f>
        <v>127.27</v>
      </c>
      <c r="G53" s="179">
        <f>IFERROR(IF(VLOOKUP($A53,'Annex 2 EHV charges'!$D:$O,11,FALSE)=0,"",VLOOKUP($A53,'Annex 2 EHV charges'!$D:$O,11,FALSE)),"")</f>
        <v>0.05</v>
      </c>
      <c r="H53" s="179">
        <f>IFERROR(IF(VLOOKUP($A53,'Annex 2 EHV charges'!$D:$O,12,FALSE)=0,"",VLOOKUP($A53,'Annex 2 EHV charges'!$D:$O,12,FALSE)),"")</f>
        <v>0.05</v>
      </c>
    </row>
    <row r="54" spans="1:8" x14ac:dyDescent="0.2">
      <c r="A54" s="173">
        <f t="array" ref="A54">IFERROR(INDEX('Annex 2 EHV charges'!$D$11:$D$260, MATCH(0, IF(ISBLANK('Annex 2 EHV charges'!$D$11:$D$260),1, COUNTIF(A$4:$A53, 'Annex 2 EHV charges'!$D$11:$D$260)), 0)),"")</f>
        <v>632</v>
      </c>
      <c r="B54" s="172">
        <f>IF($A54="","",VLOOKUP($A54,'Annex 2 EHV charges'!$D:$O,2,0))</f>
        <v>632</v>
      </c>
      <c r="C54" s="173">
        <f>IF($A54="","",VLOOKUP($A54,'Annex 2 EHV charges'!$D:$O,3,0))</f>
        <v>1100050222604</v>
      </c>
      <c r="D54" s="172" t="str">
        <f>IF($A54="","",VLOOKUP($A54,'Annex 2 EHV charges'!$D:$O,4,0))</f>
        <v>Coventry &amp; Solihull Waste</v>
      </c>
      <c r="E54" s="177" t="str">
        <f>IFERROR(IF(VLOOKUP($A54,'Annex 2 EHV charges'!$D:$O,9,FALSE)=0,"",VLOOKUP($A54,'Annex 2 EHV charges'!$D:$O,9,FALSE)),"")</f>
        <v/>
      </c>
      <c r="F54" s="178" t="str">
        <f>IFERROR(IF(VLOOKUP($A54,'Annex 2 EHV charges'!$D:$O,10,FALSE)=0,"",VLOOKUP($A54,'Annex 2 EHV charges'!$D:$O,10,FALSE)),"")</f>
        <v/>
      </c>
      <c r="G54" s="179" t="str">
        <f>IFERROR(IF(VLOOKUP($A54,'Annex 2 EHV charges'!$D:$O,11,FALSE)=0,"",VLOOKUP($A54,'Annex 2 EHV charges'!$D:$O,11,FALSE)),"")</f>
        <v/>
      </c>
      <c r="H54" s="179" t="str">
        <f>IFERROR(IF(VLOOKUP($A54,'Annex 2 EHV charges'!$D:$O,12,FALSE)=0,"",VLOOKUP($A54,'Annex 2 EHV charges'!$D:$O,12,FALSE)),"")</f>
        <v/>
      </c>
    </row>
    <row r="55" spans="1:8" x14ac:dyDescent="0.2">
      <c r="A55" s="173">
        <f t="array" ref="A55">IFERROR(INDEX('Annex 2 EHV charges'!$D$11:$D$260, MATCH(0, IF(ISBLANK('Annex 2 EHV charges'!$D$11:$D$260),1, COUNTIF(A$4:$A54, 'Annex 2 EHV charges'!$D$11:$D$260)), 0)),"")</f>
        <v>611</v>
      </c>
      <c r="B55" s="172">
        <f>IF($A55="","",VLOOKUP($A55,'Annex 2 EHV charges'!$D:$O,2,0))</f>
        <v>611</v>
      </c>
      <c r="C55" s="173">
        <f>IF($A55="","",VLOOKUP($A55,'Annex 2 EHV charges'!$D:$O,3,0))</f>
        <v>1170000014584</v>
      </c>
      <c r="D55" s="172" t="str">
        <f>IF($A55="","",VLOOKUP($A55,'Annex 2 EHV charges'!$D:$O,4,0))</f>
        <v>Bentinck Generation</v>
      </c>
      <c r="E55" s="177">
        <f>IFERROR(IF(VLOOKUP($A55,'Annex 2 EHV charges'!$D:$O,9,FALSE)=0,"",VLOOKUP($A55,'Annex 2 EHV charges'!$D:$O,9,FALSE)),"")</f>
        <v>-0.40100000000000002</v>
      </c>
      <c r="F55" s="178">
        <f>IFERROR(IF(VLOOKUP($A55,'Annex 2 EHV charges'!$D:$O,10,FALSE)=0,"",VLOOKUP($A55,'Annex 2 EHV charges'!$D:$O,10,FALSE)),"")</f>
        <v>206.61</v>
      </c>
      <c r="G55" s="179">
        <f>IFERROR(IF(VLOOKUP($A55,'Annex 2 EHV charges'!$D:$O,11,FALSE)=0,"",VLOOKUP($A55,'Annex 2 EHV charges'!$D:$O,11,FALSE)),"")</f>
        <v>0.05</v>
      </c>
      <c r="H55" s="179">
        <f>IFERROR(IF(VLOOKUP($A55,'Annex 2 EHV charges'!$D:$O,12,FALSE)=0,"",VLOOKUP($A55,'Annex 2 EHV charges'!$D:$O,12,FALSE)),"")</f>
        <v>0.05</v>
      </c>
    </row>
    <row r="56" spans="1:8" x14ac:dyDescent="0.2">
      <c r="A56" s="173">
        <f t="array" ref="A56">IFERROR(INDEX('Annex 2 EHV charges'!$D$11:$D$260, MATCH(0, IF(ISBLANK('Annex 2 EHV charges'!$D$11:$D$260),1, COUNTIF(A$4:$A55, 'Annex 2 EHV charges'!$D$11:$D$260)), 0)),"")</f>
        <v>640</v>
      </c>
      <c r="B56" s="172">
        <f>IF($A56="","",VLOOKUP($A56,'Annex 2 EHV charges'!$D:$O,2,0))</f>
        <v>640</v>
      </c>
      <c r="C56" s="173">
        <f>IF($A56="","",VLOOKUP($A56,'Annex 2 EHV charges'!$D:$O,3,0))</f>
        <v>1160001479030</v>
      </c>
      <c r="D56" s="172" t="str">
        <f>IF($A56="","",VLOOKUP($A56,'Annex 2 EHV charges'!$D:$O,4,0))</f>
        <v>Asfordby 132kV</v>
      </c>
      <c r="E56" s="177" t="str">
        <f>IFERROR(IF(VLOOKUP($A56,'Annex 2 EHV charges'!$D:$O,9,FALSE)=0,"",VLOOKUP($A56,'Annex 2 EHV charges'!$D:$O,9,FALSE)),"")</f>
        <v/>
      </c>
      <c r="F56" s="178">
        <f>IFERROR(IF(VLOOKUP($A56,'Annex 2 EHV charges'!$D:$O,10,FALSE)=0,"",VLOOKUP($A56,'Annex 2 EHV charges'!$D:$O,10,FALSE)),"")</f>
        <v>6064.34</v>
      </c>
      <c r="G56" s="179">
        <f>IFERROR(IF(VLOOKUP($A56,'Annex 2 EHV charges'!$D:$O,11,FALSE)=0,"",VLOOKUP($A56,'Annex 2 EHV charges'!$D:$O,11,FALSE)),"")</f>
        <v>0.05</v>
      </c>
      <c r="H56" s="179">
        <f>IFERROR(IF(VLOOKUP($A56,'Annex 2 EHV charges'!$D:$O,12,FALSE)=0,"",VLOOKUP($A56,'Annex 2 EHV charges'!$D:$O,12,FALSE)),"")</f>
        <v>0.05</v>
      </c>
    </row>
    <row r="57" spans="1:8" ht="25.5" x14ac:dyDescent="0.2">
      <c r="A57" s="173">
        <f t="array" ref="A57">IFERROR(INDEX('Annex 2 EHV charges'!$D$11:$D$260, MATCH(0, IF(ISBLANK('Annex 2 EHV charges'!$D$11:$D$260),1, COUNTIF(A$4:$A56, 'Annex 2 EHV charges'!$D$11:$D$260)), 0)),"")</f>
        <v>612</v>
      </c>
      <c r="B57" s="172">
        <f>IF($A57="","",VLOOKUP($A57,'Annex 2 EHV charges'!$D:$O,2,0))</f>
        <v>612</v>
      </c>
      <c r="C57" s="173" t="str">
        <f>IF($A57="","",VLOOKUP($A57,'Annex 2 EHV charges'!$D:$O,3,0))</f>
        <v>1100770095541
1130000014463</v>
      </c>
      <c r="D57" s="172" t="str">
        <f>IF($A57="","",VLOOKUP($A57,'Annex 2 EHV charges'!$D:$O,4,0))</f>
        <v>Calvert Landfill</v>
      </c>
      <c r="E57" s="177" t="str">
        <f>IFERROR(IF(VLOOKUP($A57,'Annex 2 EHV charges'!$D:$O,9,FALSE)=0,"",VLOOKUP($A57,'Annex 2 EHV charges'!$D:$O,9,FALSE)),"")</f>
        <v/>
      </c>
      <c r="F57" s="178" t="str">
        <f>IFERROR(IF(VLOOKUP($A57,'Annex 2 EHV charges'!$D:$O,10,FALSE)=0,"",VLOOKUP($A57,'Annex 2 EHV charges'!$D:$O,10,FALSE)),"")</f>
        <v/>
      </c>
      <c r="G57" s="179" t="str">
        <f>IFERROR(IF(VLOOKUP($A57,'Annex 2 EHV charges'!$D:$O,11,FALSE)=0,"",VLOOKUP($A57,'Annex 2 EHV charges'!$D:$O,11,FALSE)),"")</f>
        <v/>
      </c>
      <c r="H57" s="179" t="str">
        <f>IFERROR(IF(VLOOKUP($A57,'Annex 2 EHV charges'!$D:$O,12,FALSE)=0,"",VLOOKUP($A57,'Annex 2 EHV charges'!$D:$O,12,FALSE)),"")</f>
        <v/>
      </c>
    </row>
    <row r="58" spans="1:8" x14ac:dyDescent="0.2">
      <c r="A58" s="173">
        <f t="array" ref="A58">IFERROR(INDEX('Annex 2 EHV charges'!$D$11:$D$260, MATCH(0, IF(ISBLANK('Annex 2 EHV charges'!$D$11:$D$260),1, COUNTIF(A$4:$A57, 'Annex 2 EHV charges'!$D$11:$D$260)), 0)),"")</f>
        <v>613</v>
      </c>
      <c r="B58" s="172">
        <f>IF($A58="","",VLOOKUP($A58,'Annex 2 EHV charges'!$D:$O,2,0))</f>
        <v>613</v>
      </c>
      <c r="C58" s="173">
        <f>IF($A58="","",VLOOKUP($A58,'Annex 2 EHV charges'!$D:$O,3,0))</f>
        <v>1100770104693</v>
      </c>
      <c r="D58" s="172" t="str">
        <f>IF($A58="","",VLOOKUP($A58,'Annex 2 EHV charges'!$D:$O,4,0))</f>
        <v>Weldon Landfill</v>
      </c>
      <c r="E58" s="177" t="str">
        <f>IFERROR(IF(VLOOKUP($A58,'Annex 2 EHV charges'!$D:$O,9,FALSE)=0,"",VLOOKUP($A58,'Annex 2 EHV charges'!$D:$O,9,FALSE)),"")</f>
        <v/>
      </c>
      <c r="F58" s="178" t="str">
        <f>IFERROR(IF(VLOOKUP($A58,'Annex 2 EHV charges'!$D:$O,10,FALSE)=0,"",VLOOKUP($A58,'Annex 2 EHV charges'!$D:$O,10,FALSE)),"")</f>
        <v/>
      </c>
      <c r="G58" s="179" t="str">
        <f>IFERROR(IF(VLOOKUP($A58,'Annex 2 EHV charges'!$D:$O,11,FALSE)=0,"",VLOOKUP($A58,'Annex 2 EHV charges'!$D:$O,11,FALSE)),"")</f>
        <v/>
      </c>
      <c r="H58" s="179" t="str">
        <f>IFERROR(IF(VLOOKUP($A58,'Annex 2 EHV charges'!$D:$O,12,FALSE)=0,"",VLOOKUP($A58,'Annex 2 EHV charges'!$D:$O,12,FALSE)),"")</f>
        <v/>
      </c>
    </row>
    <row r="59" spans="1:8" x14ac:dyDescent="0.2">
      <c r="A59" s="173">
        <f t="array" ref="A59">IFERROR(INDEX('Annex 2 EHV charges'!$D$11:$D$260, MATCH(0, IF(ISBLANK('Annex 2 EHV charges'!$D$11:$D$260),1, COUNTIF(A$4:$A58, 'Annex 2 EHV charges'!$D$11:$D$260)), 0)),"")</f>
        <v>614</v>
      </c>
      <c r="B59" s="172">
        <f>IF($A59="","",VLOOKUP($A59,'Annex 2 EHV charges'!$D:$O,2,0))</f>
        <v>614</v>
      </c>
      <c r="C59" s="173">
        <f>IF($A59="","",VLOOKUP($A59,'Annex 2 EHV charges'!$D:$O,3,0))</f>
        <v>1100770099927</v>
      </c>
      <c r="D59" s="172" t="str">
        <f>IF($A59="","",VLOOKUP($A59,'Annex 2 EHV charges'!$D:$O,4,0))</f>
        <v>Goosy Lodge Power</v>
      </c>
      <c r="E59" s="177" t="str">
        <f>IFERROR(IF(VLOOKUP($A59,'Annex 2 EHV charges'!$D:$O,9,FALSE)=0,"",VLOOKUP($A59,'Annex 2 EHV charges'!$D:$O,9,FALSE)),"")</f>
        <v/>
      </c>
      <c r="F59" s="178" t="str">
        <f>IFERROR(IF(VLOOKUP($A59,'Annex 2 EHV charges'!$D:$O,10,FALSE)=0,"",VLOOKUP($A59,'Annex 2 EHV charges'!$D:$O,10,FALSE)),"")</f>
        <v/>
      </c>
      <c r="G59" s="179" t="str">
        <f>IFERROR(IF(VLOOKUP($A59,'Annex 2 EHV charges'!$D:$O,11,FALSE)=0,"",VLOOKUP($A59,'Annex 2 EHV charges'!$D:$O,11,FALSE)),"")</f>
        <v/>
      </c>
      <c r="H59" s="179" t="str">
        <f>IFERROR(IF(VLOOKUP($A59,'Annex 2 EHV charges'!$D:$O,12,FALSE)=0,"",VLOOKUP($A59,'Annex 2 EHV charges'!$D:$O,12,FALSE)),"")</f>
        <v/>
      </c>
    </row>
    <row r="60" spans="1:8" x14ac:dyDescent="0.2">
      <c r="A60" s="173">
        <f t="array" ref="A60">IFERROR(INDEX('Annex 2 EHV charges'!$D$11:$D$260, MATCH(0, IF(ISBLANK('Annex 2 EHV charges'!$D$11:$D$260),1, COUNTIF(A$4:$A59, 'Annex 2 EHV charges'!$D$11:$D$260)), 0)),"")</f>
        <v>615</v>
      </c>
      <c r="B60" s="172">
        <f>IF($A60="","",VLOOKUP($A60,'Annex 2 EHV charges'!$D:$O,2,0))</f>
        <v>615</v>
      </c>
      <c r="C60" s="173">
        <f>IF($A60="","",VLOOKUP($A60,'Annex 2 EHV charges'!$D:$O,3,0))</f>
        <v>1160000226336</v>
      </c>
      <c r="D60" s="172" t="str">
        <f>IF($A60="","",VLOOKUP($A60,'Annex 2 EHV charges'!$D:$O,4,0))</f>
        <v>Burton Wolds Wind Farm</v>
      </c>
      <c r="E60" s="177" t="str">
        <f>IFERROR(IF(VLOOKUP($A60,'Annex 2 EHV charges'!$D:$O,9,FALSE)=0,"",VLOOKUP($A60,'Annex 2 EHV charges'!$D:$O,9,FALSE)),"")</f>
        <v/>
      </c>
      <c r="F60" s="178" t="str">
        <f>IFERROR(IF(VLOOKUP($A60,'Annex 2 EHV charges'!$D:$O,10,FALSE)=0,"",VLOOKUP($A60,'Annex 2 EHV charges'!$D:$O,10,FALSE)),"")</f>
        <v/>
      </c>
      <c r="G60" s="179" t="str">
        <f>IFERROR(IF(VLOOKUP($A60,'Annex 2 EHV charges'!$D:$O,11,FALSE)=0,"",VLOOKUP($A60,'Annex 2 EHV charges'!$D:$O,11,FALSE)),"")</f>
        <v/>
      </c>
      <c r="H60" s="179" t="str">
        <f>IFERROR(IF(VLOOKUP($A60,'Annex 2 EHV charges'!$D:$O,12,FALSE)=0,"",VLOOKUP($A60,'Annex 2 EHV charges'!$D:$O,12,FALSE)),"")</f>
        <v/>
      </c>
    </row>
    <row r="61" spans="1:8" x14ac:dyDescent="0.2">
      <c r="A61" s="173">
        <f t="array" ref="A61">IFERROR(INDEX('Annex 2 EHV charges'!$D$11:$D$260, MATCH(0, IF(ISBLANK('Annex 2 EHV charges'!$D$11:$D$260),1, COUNTIF(A$4:$A60, 'Annex 2 EHV charges'!$D$11:$D$260)), 0)),"")</f>
        <v>616</v>
      </c>
      <c r="B61" s="172">
        <f>IF($A61="","",VLOOKUP($A61,'Annex 2 EHV charges'!$D:$O,2,0))</f>
        <v>616</v>
      </c>
      <c r="C61" s="173" t="str">
        <f>IF($A61="","",VLOOKUP($A61,'Annex 2 EHV charges'!$D:$O,3,0))</f>
        <v xml:space="preserve"> </v>
      </c>
      <c r="D61" s="172" t="str">
        <f>IF($A61="","",VLOOKUP($A61,'Annex 2 EHV charges'!$D:$O,4,0))</f>
        <v>Network Rail Bretton</v>
      </c>
      <c r="E61" s="177" t="str">
        <f>IFERROR(IF(VLOOKUP($A61,'Annex 2 EHV charges'!$D:$O,9,FALSE)=0,"",VLOOKUP($A61,'Annex 2 EHV charges'!$D:$O,9,FALSE)),"")</f>
        <v/>
      </c>
      <c r="F61" s="178" t="str">
        <f>IFERROR(IF(VLOOKUP($A61,'Annex 2 EHV charges'!$D:$O,10,FALSE)=0,"",VLOOKUP($A61,'Annex 2 EHV charges'!$D:$O,10,FALSE)),"")</f>
        <v/>
      </c>
      <c r="G61" s="179" t="str">
        <f>IFERROR(IF(VLOOKUP($A61,'Annex 2 EHV charges'!$D:$O,11,FALSE)=0,"",VLOOKUP($A61,'Annex 2 EHV charges'!$D:$O,11,FALSE)),"")</f>
        <v/>
      </c>
      <c r="H61" s="179" t="str">
        <f>IFERROR(IF(VLOOKUP($A61,'Annex 2 EHV charges'!$D:$O,12,FALSE)=0,"",VLOOKUP($A61,'Annex 2 EHV charges'!$D:$O,12,FALSE)),"")</f>
        <v/>
      </c>
    </row>
    <row r="62" spans="1:8" x14ac:dyDescent="0.2">
      <c r="A62" s="173">
        <f t="array" ref="A62">IFERROR(INDEX('Annex 2 EHV charges'!$D$11:$D$260, MATCH(0, IF(ISBLANK('Annex 2 EHV charges'!$D$11:$D$260),1, COUNTIF(A$4:$A61, 'Annex 2 EHV charges'!$D$11:$D$260)), 0)),"")</f>
        <v>617</v>
      </c>
      <c r="B62" s="172">
        <f>IF($A62="","",VLOOKUP($A62,'Annex 2 EHV charges'!$D:$O,2,0))</f>
        <v>617</v>
      </c>
      <c r="C62" s="173">
        <f>IF($A62="","",VLOOKUP($A62,'Annex 2 EHV charges'!$D:$O,3,0))</f>
        <v>1100770683377</v>
      </c>
      <c r="D62" s="172" t="str">
        <f>IF($A62="","",VLOOKUP($A62,'Annex 2 EHV charges'!$D:$O,4,0))</f>
        <v>Bambers Farm Wind Farm</v>
      </c>
      <c r="E62" s="177" t="str">
        <f>IFERROR(IF(VLOOKUP($A62,'Annex 2 EHV charges'!$D:$O,9,FALSE)=0,"",VLOOKUP($A62,'Annex 2 EHV charges'!$D:$O,9,FALSE)),"")</f>
        <v/>
      </c>
      <c r="F62" s="178" t="str">
        <f>IFERROR(IF(VLOOKUP($A62,'Annex 2 EHV charges'!$D:$O,10,FALSE)=0,"",VLOOKUP($A62,'Annex 2 EHV charges'!$D:$O,10,FALSE)),"")</f>
        <v/>
      </c>
      <c r="G62" s="179" t="str">
        <f>IFERROR(IF(VLOOKUP($A62,'Annex 2 EHV charges'!$D:$O,11,FALSE)=0,"",VLOOKUP($A62,'Annex 2 EHV charges'!$D:$O,11,FALSE)),"")</f>
        <v/>
      </c>
      <c r="H62" s="179" t="str">
        <f>IFERROR(IF(VLOOKUP($A62,'Annex 2 EHV charges'!$D:$O,12,FALSE)=0,"",VLOOKUP($A62,'Annex 2 EHV charges'!$D:$O,12,FALSE)),"")</f>
        <v/>
      </c>
    </row>
    <row r="63" spans="1:8" x14ac:dyDescent="0.2">
      <c r="A63" s="173">
        <f t="array" ref="A63">IFERROR(INDEX('Annex 2 EHV charges'!$D$11:$D$260, MATCH(0, IF(ISBLANK('Annex 2 EHV charges'!$D$11:$D$260),1, COUNTIF(A$4:$A62, 'Annex 2 EHV charges'!$D$11:$D$260)), 0)),"")</f>
        <v>618</v>
      </c>
      <c r="B63" s="172">
        <f>IF($A63="","",VLOOKUP($A63,'Annex 2 EHV charges'!$D:$O,2,0))</f>
        <v>618</v>
      </c>
      <c r="C63" s="173">
        <f>IF($A63="","",VLOOKUP($A63,'Annex 2 EHV charges'!$D:$O,3,0))</f>
        <v>1160000213610</v>
      </c>
      <c r="D63" s="172" t="str">
        <f>IF($A63="","",VLOOKUP($A63,'Annex 2 EHV charges'!$D:$O,4,0))</f>
        <v>Vine House Wind Farm</v>
      </c>
      <c r="E63" s="177" t="str">
        <f>IFERROR(IF(VLOOKUP($A63,'Annex 2 EHV charges'!$D:$O,9,FALSE)=0,"",VLOOKUP($A63,'Annex 2 EHV charges'!$D:$O,9,FALSE)),"")</f>
        <v/>
      </c>
      <c r="F63" s="178" t="str">
        <f>IFERROR(IF(VLOOKUP($A63,'Annex 2 EHV charges'!$D:$O,10,FALSE)=0,"",VLOOKUP($A63,'Annex 2 EHV charges'!$D:$O,10,FALSE)),"")</f>
        <v/>
      </c>
      <c r="G63" s="179" t="str">
        <f>IFERROR(IF(VLOOKUP($A63,'Annex 2 EHV charges'!$D:$O,11,FALSE)=0,"",VLOOKUP($A63,'Annex 2 EHV charges'!$D:$O,11,FALSE)),"")</f>
        <v/>
      </c>
      <c r="H63" s="179" t="str">
        <f>IFERROR(IF(VLOOKUP($A63,'Annex 2 EHV charges'!$D:$O,12,FALSE)=0,"",VLOOKUP($A63,'Annex 2 EHV charges'!$D:$O,12,FALSE)),"")</f>
        <v/>
      </c>
    </row>
    <row r="64" spans="1:8" x14ac:dyDescent="0.2">
      <c r="A64" s="173">
        <f t="array" ref="A64">IFERROR(INDEX('Annex 2 EHV charges'!$D$11:$D$260, MATCH(0, IF(ISBLANK('Annex 2 EHV charges'!$D$11:$D$260),1, COUNTIF(A$4:$A63, 'Annex 2 EHV charges'!$D$11:$D$260)), 0)),"")</f>
        <v>619</v>
      </c>
      <c r="B64" s="172">
        <f>IF($A64="","",VLOOKUP($A64,'Annex 2 EHV charges'!$D:$O,2,0))</f>
        <v>619</v>
      </c>
      <c r="C64" s="173">
        <f>IF($A64="","",VLOOKUP($A64,'Annex 2 EHV charges'!$D:$O,3,0))</f>
        <v>1160000154160</v>
      </c>
      <c r="D64" s="172" t="str">
        <f>IF($A64="","",VLOOKUP($A64,'Annex 2 EHV charges'!$D:$O,4,0))</f>
        <v>Red House Wind Farm</v>
      </c>
      <c r="E64" s="177" t="str">
        <f>IFERROR(IF(VLOOKUP($A64,'Annex 2 EHV charges'!$D:$O,9,FALSE)=0,"",VLOOKUP($A64,'Annex 2 EHV charges'!$D:$O,9,FALSE)),"")</f>
        <v/>
      </c>
      <c r="F64" s="178" t="str">
        <f>IFERROR(IF(VLOOKUP($A64,'Annex 2 EHV charges'!$D:$O,10,FALSE)=0,"",VLOOKUP($A64,'Annex 2 EHV charges'!$D:$O,10,FALSE)),"")</f>
        <v/>
      </c>
      <c r="G64" s="179" t="str">
        <f>IFERROR(IF(VLOOKUP($A64,'Annex 2 EHV charges'!$D:$O,11,FALSE)=0,"",VLOOKUP($A64,'Annex 2 EHV charges'!$D:$O,11,FALSE)),"")</f>
        <v/>
      </c>
      <c r="H64" s="179" t="str">
        <f>IFERROR(IF(VLOOKUP($A64,'Annex 2 EHV charges'!$D:$O,12,FALSE)=0,"",VLOOKUP($A64,'Annex 2 EHV charges'!$D:$O,12,FALSE)),"")</f>
        <v/>
      </c>
    </row>
    <row r="65" spans="1:8" x14ac:dyDescent="0.2">
      <c r="A65" s="173">
        <f t="array" ref="A65">IFERROR(INDEX('Annex 2 EHV charges'!$D$11:$D$260, MATCH(0, IF(ISBLANK('Annex 2 EHV charges'!$D$11:$D$260),1, COUNTIF(A$4:$A64, 'Annex 2 EHV charges'!$D$11:$D$260)), 0)),"")</f>
        <v>620</v>
      </c>
      <c r="B65" s="172">
        <f>IF($A65="","",VLOOKUP($A65,'Annex 2 EHV charges'!$D:$O,2,0))</f>
        <v>620</v>
      </c>
      <c r="C65" s="173">
        <f>IF($A65="","",VLOOKUP($A65,'Annex 2 EHV charges'!$D:$O,3,0))</f>
        <v>1160000186560</v>
      </c>
      <c r="D65" s="172" t="str">
        <f>IF($A65="","",VLOOKUP($A65,'Annex 2 EHV charges'!$D:$O,4,0))</f>
        <v>Daneshill Landfill</v>
      </c>
      <c r="E65" s="177" t="str">
        <f>IFERROR(IF(VLOOKUP($A65,'Annex 2 EHV charges'!$D:$O,9,FALSE)=0,"",VLOOKUP($A65,'Annex 2 EHV charges'!$D:$O,9,FALSE)),"")</f>
        <v/>
      </c>
      <c r="F65" s="178" t="str">
        <f>IFERROR(IF(VLOOKUP($A65,'Annex 2 EHV charges'!$D:$O,10,FALSE)=0,"",VLOOKUP($A65,'Annex 2 EHV charges'!$D:$O,10,FALSE)),"")</f>
        <v/>
      </c>
      <c r="G65" s="179" t="str">
        <f>IFERROR(IF(VLOOKUP($A65,'Annex 2 EHV charges'!$D:$O,11,FALSE)=0,"",VLOOKUP($A65,'Annex 2 EHV charges'!$D:$O,11,FALSE)),"")</f>
        <v/>
      </c>
      <c r="H65" s="179" t="str">
        <f>IFERROR(IF(VLOOKUP($A65,'Annex 2 EHV charges'!$D:$O,12,FALSE)=0,"",VLOOKUP($A65,'Annex 2 EHV charges'!$D:$O,12,FALSE)),"")</f>
        <v/>
      </c>
    </row>
    <row r="66" spans="1:8" ht="25.5" x14ac:dyDescent="0.2">
      <c r="A66" s="173">
        <f t="array" ref="A66">IFERROR(INDEX('Annex 2 EHV charges'!$D$11:$D$260, MATCH(0, IF(ISBLANK('Annex 2 EHV charges'!$D$11:$D$260),1, COUNTIF(A$4:$A65, 'Annex 2 EHV charges'!$D$11:$D$260)), 0)),"")</f>
        <v>621</v>
      </c>
      <c r="B66" s="172">
        <f>IF($A66="","",VLOOKUP($A66,'Annex 2 EHV charges'!$D:$O,2,0))</f>
        <v>621</v>
      </c>
      <c r="C66" s="173" t="str">
        <f>IF($A66="","",VLOOKUP($A66,'Annex 2 EHV charges'!$D:$O,3,0))</f>
        <v>1130000079897
1160000745066</v>
      </c>
      <c r="D66" s="172" t="str">
        <f>IF($A66="","",VLOOKUP($A66,'Annex 2 EHV charges'!$D:$O,4,0))</f>
        <v>Newton Longville Landfill</v>
      </c>
      <c r="E66" s="177" t="str">
        <f>IFERROR(IF(VLOOKUP($A66,'Annex 2 EHV charges'!$D:$O,9,FALSE)=0,"",VLOOKUP($A66,'Annex 2 EHV charges'!$D:$O,9,FALSE)),"")</f>
        <v/>
      </c>
      <c r="F66" s="178" t="str">
        <f>IFERROR(IF(VLOOKUP($A66,'Annex 2 EHV charges'!$D:$O,10,FALSE)=0,"",VLOOKUP($A66,'Annex 2 EHV charges'!$D:$O,10,FALSE)),"")</f>
        <v/>
      </c>
      <c r="G66" s="179" t="str">
        <f>IFERROR(IF(VLOOKUP($A66,'Annex 2 EHV charges'!$D:$O,11,FALSE)=0,"",VLOOKUP($A66,'Annex 2 EHV charges'!$D:$O,11,FALSE)),"")</f>
        <v/>
      </c>
      <c r="H66" s="179" t="str">
        <f>IFERROR(IF(VLOOKUP($A66,'Annex 2 EHV charges'!$D:$O,12,FALSE)=0,"",VLOOKUP($A66,'Annex 2 EHV charges'!$D:$O,12,FALSE)),"")</f>
        <v/>
      </c>
    </row>
    <row r="67" spans="1:8" x14ac:dyDescent="0.2">
      <c r="A67" s="173">
        <f t="array" ref="A67">IFERROR(INDEX('Annex 2 EHV charges'!$D$11:$D$260, MATCH(0, IF(ISBLANK('Annex 2 EHV charges'!$D$11:$D$260),1, COUNTIF(A$4:$A66, 'Annex 2 EHV charges'!$D$11:$D$260)), 0)),"")</f>
        <v>622</v>
      </c>
      <c r="B67" s="172">
        <f>IF($A67="","",VLOOKUP($A67,'Annex 2 EHV charges'!$D:$O,2,0))</f>
        <v>622</v>
      </c>
      <c r="C67" s="173">
        <f>IF($A67="","",VLOOKUP($A67,'Annex 2 EHV charges'!$D:$O,3,0))</f>
        <v>1160000909840</v>
      </c>
      <c r="D67" s="172" t="str">
        <f>IF($A67="","",VLOOKUP($A67,'Annex 2 EHV charges'!$D:$O,4,0))</f>
        <v>Hollies Wind Farm</v>
      </c>
      <c r="E67" s="177" t="str">
        <f>IFERROR(IF(VLOOKUP($A67,'Annex 2 EHV charges'!$D:$O,9,FALSE)=0,"",VLOOKUP($A67,'Annex 2 EHV charges'!$D:$O,9,FALSE)),"")</f>
        <v/>
      </c>
      <c r="F67" s="178">
        <f>IFERROR(IF(VLOOKUP($A67,'Annex 2 EHV charges'!$D:$O,10,FALSE)=0,"",VLOOKUP($A67,'Annex 2 EHV charges'!$D:$O,10,FALSE)),"")</f>
        <v>273.72000000000003</v>
      </c>
      <c r="G67" s="179">
        <f>IFERROR(IF(VLOOKUP($A67,'Annex 2 EHV charges'!$D:$O,11,FALSE)=0,"",VLOOKUP($A67,'Annex 2 EHV charges'!$D:$O,11,FALSE)),"")</f>
        <v>0.05</v>
      </c>
      <c r="H67" s="179">
        <f>IFERROR(IF(VLOOKUP($A67,'Annex 2 EHV charges'!$D:$O,12,FALSE)=0,"",VLOOKUP($A67,'Annex 2 EHV charges'!$D:$O,12,FALSE)),"")</f>
        <v>0.05</v>
      </c>
    </row>
    <row r="68" spans="1:8" x14ac:dyDescent="0.2">
      <c r="A68" s="173">
        <f t="array" ref="A68">IFERROR(INDEX('Annex 2 EHV charges'!$D$11:$D$260, MATCH(0, IF(ISBLANK('Annex 2 EHV charges'!$D$11:$D$260),1, COUNTIF(A$4:$A67, 'Annex 2 EHV charges'!$D$11:$D$260)), 0)),"")</f>
        <v>629</v>
      </c>
      <c r="B68" s="172">
        <f>IF($A68="","",VLOOKUP($A68,'Annex 2 EHV charges'!$D:$O,2,0))</f>
        <v>629</v>
      </c>
      <c r="C68" s="173">
        <f>IF($A68="","",VLOOKUP($A68,'Annex 2 EHV charges'!$D:$O,3,0))</f>
        <v>1130000044013</v>
      </c>
      <c r="D68" s="172" t="str">
        <f>IF($A68="","",VLOOKUP($A68,'Annex 2 EHV charges'!$D:$O,4,0))</f>
        <v>Lynn Wind Farm</v>
      </c>
      <c r="E68" s="177" t="str">
        <f>IFERROR(IF(VLOOKUP($A68,'Annex 2 EHV charges'!$D:$O,9,FALSE)=0,"",VLOOKUP($A68,'Annex 2 EHV charges'!$D:$O,9,FALSE)),"")</f>
        <v/>
      </c>
      <c r="F68" s="178" t="str">
        <f>IFERROR(IF(VLOOKUP($A68,'Annex 2 EHV charges'!$D:$O,10,FALSE)=0,"",VLOOKUP($A68,'Annex 2 EHV charges'!$D:$O,10,FALSE)),"")</f>
        <v/>
      </c>
      <c r="G68" s="179" t="str">
        <f>IFERROR(IF(VLOOKUP($A68,'Annex 2 EHV charges'!$D:$O,11,FALSE)=0,"",VLOOKUP($A68,'Annex 2 EHV charges'!$D:$O,11,FALSE)),"")</f>
        <v/>
      </c>
      <c r="H68" s="179" t="str">
        <f>IFERROR(IF(VLOOKUP($A68,'Annex 2 EHV charges'!$D:$O,12,FALSE)=0,"",VLOOKUP($A68,'Annex 2 EHV charges'!$D:$O,12,FALSE)),"")</f>
        <v/>
      </c>
    </row>
    <row r="69" spans="1:8" x14ac:dyDescent="0.2">
      <c r="A69" s="173">
        <f t="array" ref="A69">IFERROR(INDEX('Annex 2 EHV charges'!$D$11:$D$260, MATCH(0, IF(ISBLANK('Annex 2 EHV charges'!$D$11:$D$260),1, COUNTIF(A$4:$A68, 'Annex 2 EHV charges'!$D$11:$D$260)), 0)),"")</f>
        <v>630</v>
      </c>
      <c r="B69" s="172">
        <f>IF($A69="","",VLOOKUP($A69,'Annex 2 EHV charges'!$D:$O,2,0))</f>
        <v>630</v>
      </c>
      <c r="C69" s="173">
        <f>IF($A69="","",VLOOKUP($A69,'Annex 2 EHV charges'!$D:$O,3,0))</f>
        <v>1130000044031</v>
      </c>
      <c r="D69" s="172" t="str">
        <f>IF($A69="","",VLOOKUP($A69,'Annex 2 EHV charges'!$D:$O,4,0))</f>
        <v>Inner Dowsing Wind Farm</v>
      </c>
      <c r="E69" s="177" t="str">
        <f>IFERROR(IF(VLOOKUP($A69,'Annex 2 EHV charges'!$D:$O,9,FALSE)=0,"",VLOOKUP($A69,'Annex 2 EHV charges'!$D:$O,9,FALSE)),"")</f>
        <v/>
      </c>
      <c r="F69" s="178" t="str">
        <f>IFERROR(IF(VLOOKUP($A69,'Annex 2 EHV charges'!$D:$O,10,FALSE)=0,"",VLOOKUP($A69,'Annex 2 EHV charges'!$D:$O,10,FALSE)),"")</f>
        <v/>
      </c>
      <c r="G69" s="179" t="str">
        <f>IFERROR(IF(VLOOKUP($A69,'Annex 2 EHV charges'!$D:$O,11,FALSE)=0,"",VLOOKUP($A69,'Annex 2 EHV charges'!$D:$O,11,FALSE)),"")</f>
        <v/>
      </c>
      <c r="H69" s="179" t="str">
        <f>IFERROR(IF(VLOOKUP($A69,'Annex 2 EHV charges'!$D:$O,12,FALSE)=0,"",VLOOKUP($A69,'Annex 2 EHV charges'!$D:$O,12,FALSE)),"")</f>
        <v/>
      </c>
    </row>
    <row r="70" spans="1:8" x14ac:dyDescent="0.2">
      <c r="A70" s="173">
        <f t="array" ref="A70">IFERROR(INDEX('Annex 2 EHV charges'!$D$11:$D$260, MATCH(0, IF(ISBLANK('Annex 2 EHV charges'!$D$11:$D$260),1, COUNTIF(A$4:$A69, 'Annex 2 EHV charges'!$D$11:$D$260)), 0)),"")</f>
        <v>631</v>
      </c>
      <c r="B70" s="172">
        <f>IF($A70="","",VLOOKUP($A70,'Annex 2 EHV charges'!$D:$O,2,0))</f>
        <v>631</v>
      </c>
      <c r="C70" s="173">
        <f>IF($A70="","",VLOOKUP($A70,'Annex 2 EHV charges'!$D:$O,3,0))</f>
        <v>1160000999046</v>
      </c>
      <c r="D70" s="172" t="str">
        <f>IF($A70="","",VLOOKUP($A70,'Annex 2 EHV charges'!$D:$O,4,0))</f>
        <v>Bicker Fen</v>
      </c>
      <c r="E70" s="177" t="str">
        <f>IFERROR(IF(VLOOKUP($A70,'Annex 2 EHV charges'!$D:$O,9,FALSE)=0,"",VLOOKUP($A70,'Annex 2 EHV charges'!$D:$O,9,FALSE)),"")</f>
        <v/>
      </c>
      <c r="F70" s="178">
        <f>IFERROR(IF(VLOOKUP($A70,'Annex 2 EHV charges'!$D:$O,10,FALSE)=0,"",VLOOKUP($A70,'Annex 2 EHV charges'!$D:$O,10,FALSE)),"")</f>
        <v>2091.73</v>
      </c>
      <c r="G70" s="179">
        <f>IFERROR(IF(VLOOKUP($A70,'Annex 2 EHV charges'!$D:$O,11,FALSE)=0,"",VLOOKUP($A70,'Annex 2 EHV charges'!$D:$O,11,FALSE)),"")</f>
        <v>0.05</v>
      </c>
      <c r="H70" s="179">
        <f>IFERROR(IF(VLOOKUP($A70,'Annex 2 EHV charges'!$D:$O,12,FALSE)=0,"",VLOOKUP($A70,'Annex 2 EHV charges'!$D:$O,12,FALSE)),"")</f>
        <v>0.05</v>
      </c>
    </row>
    <row r="71" spans="1:8" x14ac:dyDescent="0.2">
      <c r="A71" s="173">
        <f t="array" ref="A71">IFERROR(INDEX('Annex 2 EHV charges'!$D$11:$D$260, MATCH(0, IF(ISBLANK('Annex 2 EHV charges'!$D$11:$D$260),1, COUNTIF(A$4:$A70, 'Annex 2 EHV charges'!$D$11:$D$260)), 0)),"")</f>
        <v>634</v>
      </c>
      <c r="B71" s="172">
        <f>IF($A71="","",VLOOKUP($A71,'Annex 2 EHV charges'!$D:$O,2,0))</f>
        <v>634</v>
      </c>
      <c r="C71" s="173">
        <f>IF($A71="","",VLOOKUP($A71,'Annex 2 EHV charges'!$D:$O,3,0))</f>
        <v>1100050222473</v>
      </c>
      <c r="D71" s="172" t="str">
        <f>IF($A71="","",VLOOKUP($A71,'Annex 2 EHV charges'!$D:$O,4,0))</f>
        <v>London Road Heat Station</v>
      </c>
      <c r="E71" s="177" t="str">
        <f>IFERROR(IF(VLOOKUP($A71,'Annex 2 EHV charges'!$D:$O,9,FALSE)=0,"",VLOOKUP($A71,'Annex 2 EHV charges'!$D:$O,9,FALSE)),"")</f>
        <v/>
      </c>
      <c r="F71" s="178" t="str">
        <f>IFERROR(IF(VLOOKUP($A71,'Annex 2 EHV charges'!$D:$O,10,FALSE)=0,"",VLOOKUP($A71,'Annex 2 EHV charges'!$D:$O,10,FALSE)),"")</f>
        <v/>
      </c>
      <c r="G71" s="179" t="str">
        <f>IFERROR(IF(VLOOKUP($A71,'Annex 2 EHV charges'!$D:$O,11,FALSE)=0,"",VLOOKUP($A71,'Annex 2 EHV charges'!$D:$O,11,FALSE)),"")</f>
        <v/>
      </c>
      <c r="H71" s="179" t="str">
        <f>IFERROR(IF(VLOOKUP($A71,'Annex 2 EHV charges'!$D:$O,12,FALSE)=0,"",VLOOKUP($A71,'Annex 2 EHV charges'!$D:$O,12,FALSE)),"")</f>
        <v/>
      </c>
    </row>
    <row r="72" spans="1:8" x14ac:dyDescent="0.2">
      <c r="A72" s="173">
        <f t="array" ref="A72">IFERROR(INDEX('Annex 2 EHV charges'!$D$11:$D$260, MATCH(0, IF(ISBLANK('Annex 2 EHV charges'!$D$11:$D$260),1, COUNTIF(A$4:$A71, 'Annex 2 EHV charges'!$D$11:$D$260)), 0)),"")</f>
        <v>633</v>
      </c>
      <c r="B72" s="172">
        <f>IF($A72="","",VLOOKUP($A72,'Annex 2 EHV charges'!$D:$O,2,0))</f>
        <v>633</v>
      </c>
      <c r="C72" s="173">
        <f>IF($A72="","",VLOOKUP($A72,'Annex 2 EHV charges'!$D:$O,3,0))</f>
        <v>1160001253321</v>
      </c>
      <c r="D72" s="172" t="str">
        <f>IF($A72="","",VLOOKUP($A72,'Annex 2 EHV charges'!$D:$O,4,0))</f>
        <v>Lindhurst Wind Farm</v>
      </c>
      <c r="E72" s="177" t="str">
        <f>IFERROR(IF(VLOOKUP($A72,'Annex 2 EHV charges'!$D:$O,9,FALSE)=0,"",VLOOKUP($A72,'Annex 2 EHV charges'!$D:$O,9,FALSE)),"")</f>
        <v/>
      </c>
      <c r="F72" s="178">
        <f>IFERROR(IF(VLOOKUP($A72,'Annex 2 EHV charges'!$D:$O,10,FALSE)=0,"",VLOOKUP($A72,'Annex 2 EHV charges'!$D:$O,10,FALSE)),"")</f>
        <v>3174.56</v>
      </c>
      <c r="G72" s="179">
        <f>IFERROR(IF(VLOOKUP($A72,'Annex 2 EHV charges'!$D:$O,11,FALSE)=0,"",VLOOKUP($A72,'Annex 2 EHV charges'!$D:$O,11,FALSE)),"")</f>
        <v>0.05</v>
      </c>
      <c r="H72" s="179">
        <f>IFERROR(IF(VLOOKUP($A72,'Annex 2 EHV charges'!$D:$O,12,FALSE)=0,"",VLOOKUP($A72,'Annex 2 EHV charges'!$D:$O,12,FALSE)),"")</f>
        <v>0.05</v>
      </c>
    </row>
    <row r="73" spans="1:8" x14ac:dyDescent="0.2">
      <c r="A73" s="173">
        <f t="array" ref="A73">IFERROR(INDEX('Annex 2 EHV charges'!$D$11:$D$260, MATCH(0, IF(ISBLANK('Annex 2 EHV charges'!$D$11:$D$260),1, COUNTIF(A$4:$A72, 'Annex 2 EHV charges'!$D$11:$D$260)), 0)),"")</f>
        <v>636</v>
      </c>
      <c r="B73" s="172">
        <f>IF($A73="","",VLOOKUP($A73,'Annex 2 EHV charges'!$D:$O,2,0))</f>
        <v>636</v>
      </c>
      <c r="C73" s="173">
        <f>IF($A73="","",VLOOKUP($A73,'Annex 2 EHV charges'!$D:$O,3,0))</f>
        <v>1100050222464</v>
      </c>
      <c r="D73" s="172" t="str">
        <f>IF($A73="","",VLOOKUP($A73,'Annex 2 EHV charges'!$D:$O,4,0))</f>
        <v>Boots Thane Road</v>
      </c>
      <c r="E73" s="177" t="str">
        <f>IFERROR(IF(VLOOKUP($A73,'Annex 2 EHV charges'!$D:$O,9,FALSE)=0,"",VLOOKUP($A73,'Annex 2 EHV charges'!$D:$O,9,FALSE)),"")</f>
        <v/>
      </c>
      <c r="F73" s="178" t="str">
        <f>IFERROR(IF(VLOOKUP($A73,'Annex 2 EHV charges'!$D:$O,10,FALSE)=0,"",VLOOKUP($A73,'Annex 2 EHV charges'!$D:$O,10,FALSE)),"")</f>
        <v/>
      </c>
      <c r="G73" s="179" t="str">
        <f>IFERROR(IF(VLOOKUP($A73,'Annex 2 EHV charges'!$D:$O,11,FALSE)=0,"",VLOOKUP($A73,'Annex 2 EHV charges'!$D:$O,11,FALSE)),"")</f>
        <v/>
      </c>
      <c r="H73" s="179" t="str">
        <f>IFERROR(IF(VLOOKUP($A73,'Annex 2 EHV charges'!$D:$O,12,FALSE)=0,"",VLOOKUP($A73,'Annex 2 EHV charges'!$D:$O,12,FALSE)),"")</f>
        <v/>
      </c>
    </row>
    <row r="74" spans="1:8" x14ac:dyDescent="0.2">
      <c r="A74" s="173">
        <f t="array" ref="A74">IFERROR(INDEX('Annex 2 EHV charges'!$D$11:$D$260, MATCH(0, IF(ISBLANK('Annex 2 EHV charges'!$D$11:$D$260),1, COUNTIF(A$4:$A73, 'Annex 2 EHV charges'!$D$11:$D$260)), 0)),"")</f>
        <v>608</v>
      </c>
      <c r="B74" s="172">
        <f>IF($A74="","",VLOOKUP($A74,'Annex 2 EHV charges'!$D:$O,2,0))</f>
        <v>608</v>
      </c>
      <c r="C74" s="173">
        <f>IF($A74="","",VLOOKUP($A74,'Annex 2 EHV charges'!$D:$O,3,0))</f>
        <v>1100050222446</v>
      </c>
      <c r="D74" s="172" t="str">
        <f>IF($A74="","",VLOOKUP($A74,'Annex 2 EHV charges'!$D:$O,4,0))</f>
        <v>QMC</v>
      </c>
      <c r="E74" s="177" t="str">
        <f>IFERROR(IF(VLOOKUP($A74,'Annex 2 EHV charges'!$D:$O,9,FALSE)=0,"",VLOOKUP($A74,'Annex 2 EHV charges'!$D:$O,9,FALSE)),"")</f>
        <v/>
      </c>
      <c r="F74" s="178" t="str">
        <f>IFERROR(IF(VLOOKUP($A74,'Annex 2 EHV charges'!$D:$O,10,FALSE)=0,"",VLOOKUP($A74,'Annex 2 EHV charges'!$D:$O,10,FALSE)),"")</f>
        <v/>
      </c>
      <c r="G74" s="179" t="str">
        <f>IFERROR(IF(VLOOKUP($A74,'Annex 2 EHV charges'!$D:$O,11,FALSE)=0,"",VLOOKUP($A74,'Annex 2 EHV charges'!$D:$O,11,FALSE)),"")</f>
        <v/>
      </c>
      <c r="H74" s="179" t="str">
        <f>IFERROR(IF(VLOOKUP($A74,'Annex 2 EHV charges'!$D:$O,12,FALSE)=0,"",VLOOKUP($A74,'Annex 2 EHV charges'!$D:$O,12,FALSE)),"")</f>
        <v/>
      </c>
    </row>
    <row r="75" spans="1:8" x14ac:dyDescent="0.2">
      <c r="A75" s="173">
        <f t="array" ref="A75">IFERROR(INDEX('Annex 2 EHV charges'!$D$11:$D$260, MATCH(0, IF(ISBLANK('Annex 2 EHV charges'!$D$11:$D$260),1, COUNTIF(A$4:$A74, 'Annex 2 EHV charges'!$D$11:$D$260)), 0)),"")</f>
        <v>637</v>
      </c>
      <c r="B75" s="172">
        <f>IF($A75="","",VLOOKUP($A75,'Annex 2 EHV charges'!$D:$O,2,0))</f>
        <v>637</v>
      </c>
      <c r="C75" s="173">
        <f>IF($A75="","",VLOOKUP($A75,'Annex 2 EHV charges'!$D:$O,3,0))</f>
        <v>1160001059394</v>
      </c>
      <c r="D75" s="172" t="str">
        <f>IF($A75="","",VLOOKUP($A75,'Annex 2 EHV charges'!$D:$O,4,0))</f>
        <v>B&amp;Q Manton</v>
      </c>
      <c r="E75" s="177" t="str">
        <f>IFERROR(IF(VLOOKUP($A75,'Annex 2 EHV charges'!$D:$O,9,FALSE)=0,"",VLOOKUP($A75,'Annex 2 EHV charges'!$D:$O,9,FALSE)),"")</f>
        <v/>
      </c>
      <c r="F75" s="178">
        <f>IFERROR(IF(VLOOKUP($A75,'Annex 2 EHV charges'!$D:$O,10,FALSE)=0,"",VLOOKUP($A75,'Annex 2 EHV charges'!$D:$O,10,FALSE)),"")</f>
        <v>64.62</v>
      </c>
      <c r="G75" s="179">
        <f>IFERROR(IF(VLOOKUP($A75,'Annex 2 EHV charges'!$D:$O,11,FALSE)=0,"",VLOOKUP($A75,'Annex 2 EHV charges'!$D:$O,11,FALSE)),"")</f>
        <v>0.05</v>
      </c>
      <c r="H75" s="179">
        <f>IFERROR(IF(VLOOKUP($A75,'Annex 2 EHV charges'!$D:$O,12,FALSE)=0,"",VLOOKUP($A75,'Annex 2 EHV charges'!$D:$O,12,FALSE)),"")</f>
        <v>0.05</v>
      </c>
    </row>
    <row r="76" spans="1:8" x14ac:dyDescent="0.2">
      <c r="A76" s="173">
        <f t="array" ref="A76">IFERROR(INDEX('Annex 2 EHV charges'!$D$11:$D$260, MATCH(0, IF(ISBLANK('Annex 2 EHV charges'!$D$11:$D$260),1, COUNTIF(A$4:$A75, 'Annex 2 EHV charges'!$D$11:$D$260)), 0)),"")</f>
        <v>638</v>
      </c>
      <c r="B76" s="172">
        <f>IF($A76="","",VLOOKUP($A76,'Annex 2 EHV charges'!$D:$O,2,0))</f>
        <v>638</v>
      </c>
      <c r="C76" s="173">
        <f>IF($A76="","",VLOOKUP($A76,'Annex 2 EHV charges'!$D:$O,3,0))</f>
        <v>1160001363380</v>
      </c>
      <c r="D76" s="172" t="str">
        <f>IF($A76="","",VLOOKUP($A76,'Annex 2 EHV charges'!$D:$O,4,0))</f>
        <v>Low Spinney Wind Farm</v>
      </c>
      <c r="E76" s="177" t="str">
        <f>IFERROR(IF(VLOOKUP($A76,'Annex 2 EHV charges'!$D:$O,9,FALSE)=0,"",VLOOKUP($A76,'Annex 2 EHV charges'!$D:$O,9,FALSE)),"")</f>
        <v/>
      </c>
      <c r="F76" s="178">
        <f>IFERROR(IF(VLOOKUP($A76,'Annex 2 EHV charges'!$D:$O,10,FALSE)=0,"",VLOOKUP($A76,'Annex 2 EHV charges'!$D:$O,10,FALSE)),"")</f>
        <v>3379.88</v>
      </c>
      <c r="G76" s="179">
        <f>IFERROR(IF(VLOOKUP($A76,'Annex 2 EHV charges'!$D:$O,11,FALSE)=0,"",VLOOKUP($A76,'Annex 2 EHV charges'!$D:$O,11,FALSE)),"")</f>
        <v>0.05</v>
      </c>
      <c r="H76" s="179">
        <f>IFERROR(IF(VLOOKUP($A76,'Annex 2 EHV charges'!$D:$O,12,FALSE)=0,"",VLOOKUP($A76,'Annex 2 EHV charges'!$D:$O,12,FALSE)),"")</f>
        <v>0.05</v>
      </c>
    </row>
    <row r="77" spans="1:8" x14ac:dyDescent="0.2">
      <c r="A77" s="173">
        <f t="array" ref="A77">IFERROR(INDEX('Annex 2 EHV charges'!$D$11:$D$260, MATCH(0, IF(ISBLANK('Annex 2 EHV charges'!$D$11:$D$260),1, COUNTIF(A$4:$A76, 'Annex 2 EHV charges'!$D$11:$D$260)), 0)),"")</f>
        <v>639</v>
      </c>
      <c r="B77" s="172">
        <f>IF($A77="","",VLOOKUP($A77,'Annex 2 EHV charges'!$D:$O,2,0))</f>
        <v>639</v>
      </c>
      <c r="C77" s="173">
        <f>IF($A77="","",VLOOKUP($A77,'Annex 2 EHV charges'!$D:$O,3,0))</f>
        <v>1160001457408</v>
      </c>
      <c r="D77" s="172" t="str">
        <f>IF($A77="","",VLOOKUP($A77,'Annex 2 EHV charges'!$D:$O,4,0))</f>
        <v>Swinford Wind Farm</v>
      </c>
      <c r="E77" s="177" t="str">
        <f>IFERROR(IF(VLOOKUP($A77,'Annex 2 EHV charges'!$D:$O,9,FALSE)=0,"",VLOOKUP($A77,'Annex 2 EHV charges'!$D:$O,9,FALSE)),"")</f>
        <v/>
      </c>
      <c r="F77" s="178">
        <f>IFERROR(IF(VLOOKUP($A77,'Annex 2 EHV charges'!$D:$O,10,FALSE)=0,"",VLOOKUP($A77,'Annex 2 EHV charges'!$D:$O,10,FALSE)),"")</f>
        <v>2911.3</v>
      </c>
      <c r="G77" s="179">
        <f>IFERROR(IF(VLOOKUP($A77,'Annex 2 EHV charges'!$D:$O,11,FALSE)=0,"",VLOOKUP($A77,'Annex 2 EHV charges'!$D:$O,11,FALSE)),"")</f>
        <v>0.05</v>
      </c>
      <c r="H77" s="179">
        <f>IFERROR(IF(VLOOKUP($A77,'Annex 2 EHV charges'!$D:$O,12,FALSE)=0,"",VLOOKUP($A77,'Annex 2 EHV charges'!$D:$O,12,FALSE)),"")</f>
        <v>0.05</v>
      </c>
    </row>
    <row r="78" spans="1:8" x14ac:dyDescent="0.2">
      <c r="A78" s="173">
        <f t="array" ref="A78">IFERROR(INDEX('Annex 2 EHV charges'!$D$11:$D$260, MATCH(0, IF(ISBLANK('Annex 2 EHV charges'!$D$11:$D$260),1, COUNTIF(A$4:$A77, 'Annex 2 EHV charges'!$D$11:$D$260)), 0)),"")</f>
        <v>641</v>
      </c>
      <c r="B78" s="172">
        <f>IF($A78="","",VLOOKUP($A78,'Annex 2 EHV charges'!$D:$O,2,0))</f>
        <v>641</v>
      </c>
      <c r="C78" s="173">
        <f>IF($A78="","",VLOOKUP($A78,'Annex 2 EHV charges'!$D:$O,3,0))</f>
        <v>1170000117980</v>
      </c>
      <c r="D78" s="172" t="str">
        <f>IF($A78="","",VLOOKUP($A78,'Annex 2 EHV charges'!$D:$O,4,0))</f>
        <v>Yelvertoft Wind Farm</v>
      </c>
      <c r="E78" s="177" t="str">
        <f>IFERROR(IF(VLOOKUP($A78,'Annex 2 EHV charges'!$D:$O,9,FALSE)=0,"",VLOOKUP($A78,'Annex 2 EHV charges'!$D:$O,9,FALSE)),"")</f>
        <v/>
      </c>
      <c r="F78" s="178">
        <f>IFERROR(IF(VLOOKUP($A78,'Annex 2 EHV charges'!$D:$O,10,FALSE)=0,"",VLOOKUP($A78,'Annex 2 EHV charges'!$D:$O,10,FALSE)),"")</f>
        <v>2713.49</v>
      </c>
      <c r="G78" s="179">
        <f>IFERROR(IF(VLOOKUP($A78,'Annex 2 EHV charges'!$D:$O,11,FALSE)=0,"",VLOOKUP($A78,'Annex 2 EHV charges'!$D:$O,11,FALSE)),"")</f>
        <v>0.05</v>
      </c>
      <c r="H78" s="179">
        <f>IFERROR(IF(VLOOKUP($A78,'Annex 2 EHV charges'!$D:$O,12,FALSE)=0,"",VLOOKUP($A78,'Annex 2 EHV charges'!$D:$O,12,FALSE)),"")</f>
        <v>0.05</v>
      </c>
    </row>
    <row r="79" spans="1:8" x14ac:dyDescent="0.2">
      <c r="A79" s="173">
        <f t="array" ref="A79">IFERROR(INDEX('Annex 2 EHV charges'!$D$11:$D$260, MATCH(0, IF(ISBLANK('Annex 2 EHV charges'!$D$11:$D$260),1, COUNTIF(A$4:$A78, 'Annex 2 EHV charges'!$D$11:$D$260)), 0)),"")</f>
        <v>650</v>
      </c>
      <c r="B79" s="172">
        <f>IF($A79="","",VLOOKUP($A79,'Annex 2 EHV charges'!$D:$O,2,0))</f>
        <v>650</v>
      </c>
      <c r="C79" s="173">
        <f>IF($A79="","",VLOOKUP($A79,'Annex 2 EHV charges'!$D:$O,3,0))</f>
        <v>1170000199798</v>
      </c>
      <c r="D79" s="172" t="str">
        <f>IF($A79="","",VLOOKUP($A79,'Annex 2 EHV charges'!$D:$O,4,0))</f>
        <v>Burton Wolds Wind Farm phase 2</v>
      </c>
      <c r="E79" s="177" t="str">
        <f>IFERROR(IF(VLOOKUP($A79,'Annex 2 EHV charges'!$D:$O,9,FALSE)=0,"",VLOOKUP($A79,'Annex 2 EHV charges'!$D:$O,9,FALSE)),"")</f>
        <v/>
      </c>
      <c r="F79" s="178">
        <f>IFERROR(IF(VLOOKUP($A79,'Annex 2 EHV charges'!$D:$O,10,FALSE)=0,"",VLOOKUP($A79,'Annex 2 EHV charges'!$D:$O,10,FALSE)),"")</f>
        <v>2334.5100000000002</v>
      </c>
      <c r="G79" s="179">
        <f>IFERROR(IF(VLOOKUP($A79,'Annex 2 EHV charges'!$D:$O,11,FALSE)=0,"",VLOOKUP($A79,'Annex 2 EHV charges'!$D:$O,11,FALSE)),"")</f>
        <v>0.05</v>
      </c>
      <c r="H79" s="179">
        <f>IFERROR(IF(VLOOKUP($A79,'Annex 2 EHV charges'!$D:$O,12,FALSE)=0,"",VLOOKUP($A79,'Annex 2 EHV charges'!$D:$O,12,FALSE)),"")</f>
        <v>0.05</v>
      </c>
    </row>
    <row r="80" spans="1:8" x14ac:dyDescent="0.2">
      <c r="A80" s="173">
        <f t="array" ref="A80">IFERROR(INDEX('Annex 2 EHV charges'!$D$11:$D$260, MATCH(0, IF(ISBLANK('Annex 2 EHV charges'!$D$11:$D$260),1, COUNTIF(A$4:$A79, 'Annex 2 EHV charges'!$D$11:$D$260)), 0)),"")</f>
        <v>651</v>
      </c>
      <c r="B80" s="172">
        <f>IF($A80="","",VLOOKUP($A80,'Annex 2 EHV charges'!$D:$O,2,0))</f>
        <v>651</v>
      </c>
      <c r="C80" s="173">
        <f>IF($A80="","",VLOOKUP($A80,'Annex 2 EHV charges'!$D:$O,3,0))</f>
        <v>1170000137588</v>
      </c>
      <c r="D80" s="172" t="str">
        <f>IF($A80="","",VLOOKUP($A80,'Annex 2 EHV charges'!$D:$O,4,0))</f>
        <v>Shacks Barn Generation</v>
      </c>
      <c r="E80" s="177" t="str">
        <f>IFERROR(IF(VLOOKUP($A80,'Annex 2 EHV charges'!$D:$O,9,FALSE)=0,"",VLOOKUP($A80,'Annex 2 EHV charges'!$D:$O,9,FALSE)),"")</f>
        <v/>
      </c>
      <c r="F80" s="178">
        <f>IFERROR(IF(VLOOKUP($A80,'Annex 2 EHV charges'!$D:$O,10,FALSE)=0,"",VLOOKUP($A80,'Annex 2 EHV charges'!$D:$O,10,FALSE)),"")</f>
        <v>416.13</v>
      </c>
      <c r="G80" s="179">
        <f>IFERROR(IF(VLOOKUP($A80,'Annex 2 EHV charges'!$D:$O,11,FALSE)=0,"",VLOOKUP($A80,'Annex 2 EHV charges'!$D:$O,11,FALSE)),"")</f>
        <v>0.05</v>
      </c>
      <c r="H80" s="179">
        <f>IFERROR(IF(VLOOKUP($A80,'Annex 2 EHV charges'!$D:$O,12,FALSE)=0,"",VLOOKUP($A80,'Annex 2 EHV charges'!$D:$O,12,FALSE)),"")</f>
        <v>0.05</v>
      </c>
    </row>
    <row r="81" spans="1:8" x14ac:dyDescent="0.2">
      <c r="A81" s="173">
        <f t="array" ref="A81">IFERROR(INDEX('Annex 2 EHV charges'!$D$11:$D$260, MATCH(0, IF(ISBLANK('Annex 2 EHV charges'!$D$11:$D$260),1, COUNTIF(A$4:$A80, 'Annex 2 EHV charges'!$D$11:$D$260)), 0)),"")</f>
        <v>642</v>
      </c>
      <c r="B81" s="172">
        <f>IF($A81="","",VLOOKUP($A81,'Annex 2 EHV charges'!$D:$O,2,0))</f>
        <v>642</v>
      </c>
      <c r="C81" s="173">
        <f>IF($A81="","",VLOOKUP($A81,'Annex 2 EHV charges'!$D:$O,3,0))</f>
        <v>1170000112486</v>
      </c>
      <c r="D81" s="172" t="str">
        <f>IF($A81="","",VLOOKUP($A81,'Annex 2 EHV charges'!$D:$O,4,0))</f>
        <v>North Hykeham EFW</v>
      </c>
      <c r="E81" s="177" t="str">
        <f>IFERROR(IF(VLOOKUP($A81,'Annex 2 EHV charges'!$D:$O,9,FALSE)=0,"",VLOOKUP($A81,'Annex 2 EHV charges'!$D:$O,9,FALSE)),"")</f>
        <v/>
      </c>
      <c r="F81" s="178">
        <f>IFERROR(IF(VLOOKUP($A81,'Annex 2 EHV charges'!$D:$O,10,FALSE)=0,"",VLOOKUP($A81,'Annex 2 EHV charges'!$D:$O,10,FALSE)),"")</f>
        <v>51.26</v>
      </c>
      <c r="G81" s="179">
        <f>IFERROR(IF(VLOOKUP($A81,'Annex 2 EHV charges'!$D:$O,11,FALSE)=0,"",VLOOKUP($A81,'Annex 2 EHV charges'!$D:$O,11,FALSE)),"")</f>
        <v>0.05</v>
      </c>
      <c r="H81" s="179">
        <f>IFERROR(IF(VLOOKUP($A81,'Annex 2 EHV charges'!$D:$O,12,FALSE)=0,"",VLOOKUP($A81,'Annex 2 EHV charges'!$D:$O,12,FALSE)),"")</f>
        <v>0.05</v>
      </c>
    </row>
    <row r="82" spans="1:8" x14ac:dyDescent="0.2">
      <c r="A82" s="173">
        <f t="array" ref="A82">IFERROR(INDEX('Annex 2 EHV charges'!$D$11:$D$260, MATCH(0, IF(ISBLANK('Annex 2 EHV charges'!$D$11:$D$260),1, COUNTIF(A$4:$A81, 'Annex 2 EHV charges'!$D$11:$D$260)), 0)),"")</f>
        <v>643</v>
      </c>
      <c r="B82" s="172">
        <f>IF($A82="","",VLOOKUP($A82,'Annex 2 EHV charges'!$D:$O,2,0))</f>
        <v>643</v>
      </c>
      <c r="C82" s="173">
        <f>IF($A82="","",VLOOKUP($A82,'Annex 2 EHV charges'!$D:$O,3,0))</f>
        <v>1160001415356</v>
      </c>
      <c r="D82" s="172" t="str">
        <f>IF($A82="","",VLOOKUP($A82,'Annex 2 EHV charges'!$D:$O,4,0))</f>
        <v>Sleaford Renewable Energy Plant</v>
      </c>
      <c r="E82" s="177" t="str">
        <f>IFERROR(IF(VLOOKUP($A82,'Annex 2 EHV charges'!$D:$O,9,FALSE)=0,"",VLOOKUP($A82,'Annex 2 EHV charges'!$D:$O,9,FALSE)),"")</f>
        <v/>
      </c>
      <c r="F82" s="178">
        <f>IFERROR(IF(VLOOKUP($A82,'Annex 2 EHV charges'!$D:$O,10,FALSE)=0,"",VLOOKUP($A82,'Annex 2 EHV charges'!$D:$O,10,FALSE)),"")</f>
        <v>1126.81</v>
      </c>
      <c r="G82" s="179">
        <f>IFERROR(IF(VLOOKUP($A82,'Annex 2 EHV charges'!$D:$O,11,FALSE)=0,"",VLOOKUP($A82,'Annex 2 EHV charges'!$D:$O,11,FALSE)),"")</f>
        <v>0.05</v>
      </c>
      <c r="H82" s="179">
        <f>IFERROR(IF(VLOOKUP($A82,'Annex 2 EHV charges'!$D:$O,12,FALSE)=0,"",VLOOKUP($A82,'Annex 2 EHV charges'!$D:$O,12,FALSE)),"")</f>
        <v>0.05</v>
      </c>
    </row>
    <row r="83" spans="1:8" x14ac:dyDescent="0.2">
      <c r="A83" s="173">
        <f t="array" ref="A83">IFERROR(INDEX('Annex 2 EHV charges'!$D$11:$D$260, MATCH(0, IF(ISBLANK('Annex 2 EHV charges'!$D$11:$D$260),1, COUNTIF(A$4:$A82, 'Annex 2 EHV charges'!$D$11:$D$260)), 0)),"")</f>
        <v>644</v>
      </c>
      <c r="B83" s="172">
        <f>IF($A83="","",VLOOKUP($A83,'Annex 2 EHV charges'!$D:$O,2,0))</f>
        <v>644</v>
      </c>
      <c r="C83" s="173">
        <f>IF($A83="","",VLOOKUP($A83,'Annex 2 EHV charges'!$D:$O,3,0))</f>
        <v>1170000059186</v>
      </c>
      <c r="D83" s="172" t="str">
        <f>IF($A83="","",VLOOKUP($A83,'Annex 2 EHV charges'!$D:$O,4,0))</f>
        <v>Bilsthorpe Wind Farm</v>
      </c>
      <c r="E83" s="177" t="str">
        <f>IFERROR(IF(VLOOKUP($A83,'Annex 2 EHV charges'!$D:$O,9,FALSE)=0,"",VLOOKUP($A83,'Annex 2 EHV charges'!$D:$O,9,FALSE)),"")</f>
        <v/>
      </c>
      <c r="F83" s="178">
        <f>IFERROR(IF(VLOOKUP($A83,'Annex 2 EHV charges'!$D:$O,10,FALSE)=0,"",VLOOKUP($A83,'Annex 2 EHV charges'!$D:$O,10,FALSE)),"")</f>
        <v>304.55</v>
      </c>
      <c r="G83" s="179">
        <f>IFERROR(IF(VLOOKUP($A83,'Annex 2 EHV charges'!$D:$O,11,FALSE)=0,"",VLOOKUP($A83,'Annex 2 EHV charges'!$D:$O,11,FALSE)),"")</f>
        <v>0.05</v>
      </c>
      <c r="H83" s="179">
        <f>IFERROR(IF(VLOOKUP($A83,'Annex 2 EHV charges'!$D:$O,12,FALSE)=0,"",VLOOKUP($A83,'Annex 2 EHV charges'!$D:$O,12,FALSE)),"")</f>
        <v>0.05</v>
      </c>
    </row>
    <row r="84" spans="1:8" x14ac:dyDescent="0.2">
      <c r="A84" s="173">
        <f t="array" ref="A84">IFERROR(INDEX('Annex 2 EHV charges'!$D$11:$D$260, MATCH(0, IF(ISBLANK('Annex 2 EHV charges'!$D$11:$D$260),1, COUNTIF(A$4:$A83, 'Annex 2 EHV charges'!$D$11:$D$260)), 0)),"")</f>
        <v>645</v>
      </c>
      <c r="B84" s="172">
        <f>IF($A84="","",VLOOKUP($A84,'Annex 2 EHV charges'!$D:$O,2,0))</f>
        <v>645</v>
      </c>
      <c r="C84" s="173">
        <f>IF($A84="","",VLOOKUP($A84,'Annex 2 EHV charges'!$D:$O,3,0))</f>
        <v>1170000117953</v>
      </c>
      <c r="D84" s="172" t="str">
        <f>IF($A84="","",VLOOKUP($A84,'Annex 2 EHV charges'!$D:$O,4,0))</f>
        <v>Old Dalby Lodge Wind Farm</v>
      </c>
      <c r="E84" s="177" t="str">
        <f>IFERROR(IF(VLOOKUP($A84,'Annex 2 EHV charges'!$D:$O,9,FALSE)=0,"",VLOOKUP($A84,'Annex 2 EHV charges'!$D:$O,9,FALSE)),"")</f>
        <v/>
      </c>
      <c r="F84" s="178">
        <f>IFERROR(IF(VLOOKUP($A84,'Annex 2 EHV charges'!$D:$O,10,FALSE)=0,"",VLOOKUP($A84,'Annex 2 EHV charges'!$D:$O,10,FALSE)),"")</f>
        <v>383.08</v>
      </c>
      <c r="G84" s="179">
        <f>IFERROR(IF(VLOOKUP($A84,'Annex 2 EHV charges'!$D:$O,11,FALSE)=0,"",VLOOKUP($A84,'Annex 2 EHV charges'!$D:$O,11,FALSE)),"")</f>
        <v>0.05</v>
      </c>
      <c r="H84" s="179">
        <f>IFERROR(IF(VLOOKUP($A84,'Annex 2 EHV charges'!$D:$O,12,FALSE)=0,"",VLOOKUP($A84,'Annex 2 EHV charges'!$D:$O,12,FALSE)),"")</f>
        <v>0.05</v>
      </c>
    </row>
    <row r="85" spans="1:8" x14ac:dyDescent="0.2">
      <c r="A85" s="173">
        <f t="array" ref="A85">IFERROR(INDEX('Annex 2 EHV charges'!$D$11:$D$260, MATCH(0, IF(ISBLANK('Annex 2 EHV charges'!$D$11:$D$260),1, COUNTIF(A$4:$A84, 'Annex 2 EHV charges'!$D$11:$D$260)), 0)),"")</f>
        <v>652</v>
      </c>
      <c r="B85" s="172">
        <f>IF($A85="","",VLOOKUP($A85,'Annex 2 EHV charges'!$D:$O,2,0))</f>
        <v>652</v>
      </c>
      <c r="C85" s="173">
        <f>IF($A85="","",VLOOKUP($A85,'Annex 2 EHV charges'!$D:$O,3,0))</f>
        <v>1170000146680</v>
      </c>
      <c r="D85" s="172" t="str">
        <f>IF($A85="","",VLOOKUP($A85,'Annex 2 EHV charges'!$D:$O,4,0))</f>
        <v>Willoughby STOR generation</v>
      </c>
      <c r="E85" s="177" t="str">
        <f>IFERROR(IF(VLOOKUP($A85,'Annex 2 EHV charges'!$D:$O,9,FALSE)=0,"",VLOOKUP($A85,'Annex 2 EHV charges'!$D:$O,9,FALSE)),"")</f>
        <v/>
      </c>
      <c r="F85" s="178">
        <f>IFERROR(IF(VLOOKUP($A85,'Annex 2 EHV charges'!$D:$O,10,FALSE)=0,"",VLOOKUP($A85,'Annex 2 EHV charges'!$D:$O,10,FALSE)),"")</f>
        <v>95.04</v>
      </c>
      <c r="G85" s="179">
        <f>IFERROR(IF(VLOOKUP($A85,'Annex 2 EHV charges'!$D:$O,11,FALSE)=0,"",VLOOKUP($A85,'Annex 2 EHV charges'!$D:$O,11,FALSE)),"")</f>
        <v>0.05</v>
      </c>
      <c r="H85" s="179">
        <f>IFERROR(IF(VLOOKUP($A85,'Annex 2 EHV charges'!$D:$O,12,FALSE)=0,"",VLOOKUP($A85,'Annex 2 EHV charges'!$D:$O,12,FALSE)),"")</f>
        <v>0.05</v>
      </c>
    </row>
    <row r="86" spans="1:8" x14ac:dyDescent="0.2">
      <c r="A86" s="173">
        <f t="array" ref="A86">IFERROR(INDEX('Annex 2 EHV charges'!$D$11:$D$260, MATCH(0, IF(ISBLANK('Annex 2 EHV charges'!$D$11:$D$260),1, COUNTIF(A$4:$A85, 'Annex 2 EHV charges'!$D$11:$D$260)), 0)),"")</f>
        <v>647</v>
      </c>
      <c r="B86" s="172">
        <f>IF($A86="","",VLOOKUP($A86,'Annex 2 EHV charges'!$D:$O,2,0))</f>
        <v>647</v>
      </c>
      <c r="C86" s="173">
        <f>IF($A86="","",VLOOKUP($A86,'Annex 2 EHV charges'!$D:$O,3,0))</f>
        <v>1170000110610</v>
      </c>
      <c r="D86" s="172" t="str">
        <f>IF($A86="","",VLOOKUP($A86,'Annex 2 EHV charges'!$D:$O,4,0))</f>
        <v>The Grange Wind Farm</v>
      </c>
      <c r="E86" s="177" t="str">
        <f>IFERROR(IF(VLOOKUP($A86,'Annex 2 EHV charges'!$D:$O,9,FALSE)=0,"",VLOOKUP($A86,'Annex 2 EHV charges'!$D:$O,9,FALSE)),"")</f>
        <v/>
      </c>
      <c r="F86" s="178">
        <f>IFERROR(IF(VLOOKUP($A86,'Annex 2 EHV charges'!$D:$O,10,FALSE)=0,"",VLOOKUP($A86,'Annex 2 EHV charges'!$D:$O,10,FALSE)),"")</f>
        <v>3338.58</v>
      </c>
      <c r="G86" s="179">
        <f>IFERROR(IF(VLOOKUP($A86,'Annex 2 EHV charges'!$D:$O,11,FALSE)=0,"",VLOOKUP($A86,'Annex 2 EHV charges'!$D:$O,11,FALSE)),"")</f>
        <v>0.05</v>
      </c>
      <c r="H86" s="179">
        <f>IFERROR(IF(VLOOKUP($A86,'Annex 2 EHV charges'!$D:$O,12,FALSE)=0,"",VLOOKUP($A86,'Annex 2 EHV charges'!$D:$O,12,FALSE)),"")</f>
        <v>0.05</v>
      </c>
    </row>
    <row r="87" spans="1:8" x14ac:dyDescent="0.2">
      <c r="A87" s="173">
        <f t="array" ref="A87">IFERROR(INDEX('Annex 2 EHV charges'!$D$11:$D$260, MATCH(0, IF(ISBLANK('Annex 2 EHV charges'!$D$11:$D$260),1, COUNTIF(A$4:$A86, 'Annex 2 EHV charges'!$D$11:$D$260)), 0)),"")</f>
        <v>648</v>
      </c>
      <c r="B87" s="172">
        <f>IF($A87="","",VLOOKUP($A87,'Annex 2 EHV charges'!$D:$O,2,0))</f>
        <v>648</v>
      </c>
      <c r="C87" s="173">
        <f>IF($A87="","",VLOOKUP($A87,'Annex 2 EHV charges'!$D:$O,3,0))</f>
        <v>1170000111890</v>
      </c>
      <c r="D87" s="172" t="str">
        <f>IF($A87="","",VLOOKUP($A87,'Annex 2 EHV charges'!$D:$O,4,0))</f>
        <v>Clay Lake STOR</v>
      </c>
      <c r="E87" s="177" t="str">
        <f>IFERROR(IF(VLOOKUP($A87,'Annex 2 EHV charges'!$D:$O,9,FALSE)=0,"",VLOOKUP($A87,'Annex 2 EHV charges'!$D:$O,9,FALSE)),"")</f>
        <v/>
      </c>
      <c r="F87" s="178">
        <f>IFERROR(IF(VLOOKUP($A87,'Annex 2 EHV charges'!$D:$O,10,FALSE)=0,"",VLOOKUP($A87,'Annex 2 EHV charges'!$D:$O,10,FALSE)),"")</f>
        <v>60.23</v>
      </c>
      <c r="G87" s="179">
        <f>IFERROR(IF(VLOOKUP($A87,'Annex 2 EHV charges'!$D:$O,11,FALSE)=0,"",VLOOKUP($A87,'Annex 2 EHV charges'!$D:$O,11,FALSE)),"")</f>
        <v>0.05</v>
      </c>
      <c r="H87" s="179">
        <f>IFERROR(IF(VLOOKUP($A87,'Annex 2 EHV charges'!$D:$O,12,FALSE)=0,"",VLOOKUP($A87,'Annex 2 EHV charges'!$D:$O,12,FALSE)),"")</f>
        <v>0.05</v>
      </c>
    </row>
    <row r="88" spans="1:8" x14ac:dyDescent="0.2">
      <c r="A88" s="173">
        <f t="array" ref="A88">IFERROR(INDEX('Annex 2 EHV charges'!$D$11:$D$260, MATCH(0, IF(ISBLANK('Annex 2 EHV charges'!$D$11:$D$260),1, COUNTIF(A$4:$A87, 'Annex 2 EHV charges'!$D$11:$D$260)), 0)),"")</f>
        <v>649</v>
      </c>
      <c r="B88" s="172">
        <f>IF($A88="","",VLOOKUP($A88,'Annex 2 EHV charges'!$D:$O,2,0))</f>
        <v>649</v>
      </c>
      <c r="C88" s="173">
        <f>IF($A88="","",VLOOKUP($A88,'Annex 2 EHV charges'!$D:$O,3,0))</f>
        <v>1170000113452</v>
      </c>
      <c r="D88" s="172" t="str">
        <f>IF($A88="","",VLOOKUP($A88,'Annex 2 EHV charges'!$D:$O,4,0))</f>
        <v>Balderton STOR</v>
      </c>
      <c r="E88" s="177" t="str">
        <f>IFERROR(IF(VLOOKUP($A88,'Annex 2 EHV charges'!$D:$O,9,FALSE)=0,"",VLOOKUP($A88,'Annex 2 EHV charges'!$D:$O,9,FALSE)),"")</f>
        <v/>
      </c>
      <c r="F88" s="178">
        <f>IFERROR(IF(VLOOKUP($A88,'Annex 2 EHV charges'!$D:$O,10,FALSE)=0,"",VLOOKUP($A88,'Annex 2 EHV charges'!$D:$O,10,FALSE)),"")</f>
        <v>60.43</v>
      </c>
      <c r="G88" s="179">
        <f>IFERROR(IF(VLOOKUP($A88,'Annex 2 EHV charges'!$D:$O,11,FALSE)=0,"",VLOOKUP($A88,'Annex 2 EHV charges'!$D:$O,11,FALSE)),"")</f>
        <v>0.05</v>
      </c>
      <c r="H88" s="179">
        <f>IFERROR(IF(VLOOKUP($A88,'Annex 2 EHV charges'!$D:$O,12,FALSE)=0,"",VLOOKUP($A88,'Annex 2 EHV charges'!$D:$O,12,FALSE)),"")</f>
        <v>0.05</v>
      </c>
    </row>
    <row r="89" spans="1:8" x14ac:dyDescent="0.2">
      <c r="A89" s="173">
        <f t="array" ref="A89">IFERROR(INDEX('Annex 2 EHV charges'!$D$11:$D$260, MATCH(0, IF(ISBLANK('Annex 2 EHV charges'!$D$11:$D$260),1, COUNTIF(A$4:$A88, 'Annex 2 EHV charges'!$D$11:$D$260)), 0)),"")</f>
        <v>653</v>
      </c>
      <c r="B89" s="172">
        <f>IF($A89="","",VLOOKUP($A89,'Annex 2 EHV charges'!$D:$O,2,0))</f>
        <v>653</v>
      </c>
      <c r="C89" s="173">
        <f>IF($A89="","",VLOOKUP($A89,'Annex 2 EHV charges'!$D:$O,3,0))</f>
        <v>1170000172963</v>
      </c>
      <c r="D89" s="172" t="str">
        <f>IF($A89="","",VLOOKUP($A89,'Annex 2 EHV charges'!$D:$O,4,0))</f>
        <v>Wymeswold Solar Park</v>
      </c>
      <c r="E89" s="177" t="str">
        <f>IFERROR(IF(VLOOKUP($A89,'Annex 2 EHV charges'!$D:$O,9,FALSE)=0,"",VLOOKUP($A89,'Annex 2 EHV charges'!$D:$O,9,FALSE)),"")</f>
        <v/>
      </c>
      <c r="F89" s="178">
        <f>IFERROR(IF(VLOOKUP($A89,'Annex 2 EHV charges'!$D:$O,10,FALSE)=0,"",VLOOKUP($A89,'Annex 2 EHV charges'!$D:$O,10,FALSE)),"")</f>
        <v>2859.58</v>
      </c>
      <c r="G89" s="179">
        <f>IFERROR(IF(VLOOKUP($A89,'Annex 2 EHV charges'!$D:$O,11,FALSE)=0,"",VLOOKUP($A89,'Annex 2 EHV charges'!$D:$O,11,FALSE)),"")</f>
        <v>0.05</v>
      </c>
      <c r="H89" s="179">
        <f>IFERROR(IF(VLOOKUP($A89,'Annex 2 EHV charges'!$D:$O,12,FALSE)=0,"",VLOOKUP($A89,'Annex 2 EHV charges'!$D:$O,12,FALSE)),"")</f>
        <v>0.05</v>
      </c>
    </row>
    <row r="90" spans="1:8" x14ac:dyDescent="0.2">
      <c r="A90" s="173">
        <f t="array" ref="A90">IFERROR(INDEX('Annex 2 EHV charges'!$D$11:$D$260, MATCH(0, IF(ISBLANK('Annex 2 EHV charges'!$D$11:$D$260),1, COUNTIF(A$4:$A89, 'Annex 2 EHV charges'!$D$11:$D$260)), 0)),"")</f>
        <v>654</v>
      </c>
      <c r="B90" s="172">
        <f>IF($A90="","",VLOOKUP($A90,'Annex 2 EHV charges'!$D:$O,2,0))</f>
        <v>654</v>
      </c>
      <c r="C90" s="173" t="str">
        <f>IF($A90="","",VLOOKUP($A90,'Annex 2 EHV charges'!$D:$O,3,0))</f>
        <v xml:space="preserve"> </v>
      </c>
      <c r="D90" s="172" t="str">
        <f>IF($A90="","",VLOOKUP($A90,'Annex 2 EHV charges'!$D:$O,4,0))</f>
        <v>French Farm Wind Farm</v>
      </c>
      <c r="E90" s="177" t="str">
        <f>IFERROR(IF(VLOOKUP($A90,'Annex 2 EHV charges'!$D:$O,9,FALSE)=0,"",VLOOKUP($A90,'Annex 2 EHV charges'!$D:$O,9,FALSE)),"")</f>
        <v/>
      </c>
      <c r="F90" s="178">
        <f>IFERROR(IF(VLOOKUP($A90,'Annex 2 EHV charges'!$D:$O,10,FALSE)=0,"",VLOOKUP($A90,'Annex 2 EHV charges'!$D:$O,10,FALSE)),"")</f>
        <v>2598.2399999999998</v>
      </c>
      <c r="G90" s="179">
        <f>IFERROR(IF(VLOOKUP($A90,'Annex 2 EHV charges'!$D:$O,11,FALSE)=0,"",VLOOKUP($A90,'Annex 2 EHV charges'!$D:$O,11,FALSE)),"")</f>
        <v>0.05</v>
      </c>
      <c r="H90" s="179">
        <f>IFERROR(IF(VLOOKUP($A90,'Annex 2 EHV charges'!$D:$O,12,FALSE)=0,"",VLOOKUP($A90,'Annex 2 EHV charges'!$D:$O,12,FALSE)),"")</f>
        <v>0.05</v>
      </c>
    </row>
    <row r="91" spans="1:8" x14ac:dyDescent="0.2">
      <c r="A91" s="173">
        <f t="array" ref="A91">IFERROR(INDEX('Annex 2 EHV charges'!$D$11:$D$260, MATCH(0, IF(ISBLANK('Annex 2 EHV charges'!$D$11:$D$260),1, COUNTIF(A$4:$A90, 'Annex 2 EHV charges'!$D$11:$D$260)), 0)),"")</f>
        <v>646</v>
      </c>
      <c r="B91" s="172">
        <f>IF($A91="","",VLOOKUP($A91,'Annex 2 EHV charges'!$D:$O,2,0))</f>
        <v>646</v>
      </c>
      <c r="C91" s="173">
        <f>IF($A91="","",VLOOKUP($A91,'Annex 2 EHV charges'!$D:$O,3,0))</f>
        <v>1170000398495</v>
      </c>
      <c r="D91" s="172" t="str">
        <f>IF($A91="","",VLOOKUP($A91,'Annex 2 EHV charges'!$D:$O,4,0))</f>
        <v>Lilbourne Wind Farm</v>
      </c>
      <c r="E91" s="177" t="str">
        <f>IFERROR(IF(VLOOKUP($A91,'Annex 2 EHV charges'!$D:$O,9,FALSE)=0,"",VLOOKUP($A91,'Annex 2 EHV charges'!$D:$O,9,FALSE)),"")</f>
        <v/>
      </c>
      <c r="F91" s="178">
        <f>IFERROR(IF(VLOOKUP($A91,'Annex 2 EHV charges'!$D:$O,10,FALSE)=0,"",VLOOKUP($A91,'Annex 2 EHV charges'!$D:$O,10,FALSE)),"")</f>
        <v>762.01</v>
      </c>
      <c r="G91" s="179">
        <f>IFERROR(IF(VLOOKUP($A91,'Annex 2 EHV charges'!$D:$O,11,FALSE)=0,"",VLOOKUP($A91,'Annex 2 EHV charges'!$D:$O,11,FALSE)),"")</f>
        <v>0.05</v>
      </c>
      <c r="H91" s="179">
        <f>IFERROR(IF(VLOOKUP($A91,'Annex 2 EHV charges'!$D:$O,12,FALSE)=0,"",VLOOKUP($A91,'Annex 2 EHV charges'!$D:$O,12,FALSE)),"")</f>
        <v>0.05</v>
      </c>
    </row>
    <row r="92" spans="1:8" x14ac:dyDescent="0.2">
      <c r="A92" s="173">
        <f t="array" ref="A92">IFERROR(INDEX('Annex 2 EHV charges'!$D$11:$D$260, MATCH(0, IF(ISBLANK('Annex 2 EHV charges'!$D$11:$D$260),1, COUNTIF(A$4:$A91, 'Annex 2 EHV charges'!$D$11:$D$260)), 0)),"")</f>
        <v>655</v>
      </c>
      <c r="B92" s="172">
        <f>IF($A92="","",VLOOKUP($A92,'Annex 2 EHV charges'!$D:$O,2,0))</f>
        <v>655</v>
      </c>
      <c r="C92" s="173">
        <f>IF($A92="","",VLOOKUP($A92,'Annex 2 EHV charges'!$D:$O,3,0))</f>
        <v>1170000154547</v>
      </c>
      <c r="D92" s="172" t="str">
        <f>IF($A92="","",VLOOKUP($A92,'Annex 2 EHV charges'!$D:$O,4,0))</f>
        <v>Chelvaston Renewable</v>
      </c>
      <c r="E92" s="177" t="str">
        <f>IFERROR(IF(VLOOKUP($A92,'Annex 2 EHV charges'!$D:$O,9,FALSE)=0,"",VLOOKUP($A92,'Annex 2 EHV charges'!$D:$O,9,FALSE)),"")</f>
        <v/>
      </c>
      <c r="F92" s="178">
        <f>IFERROR(IF(VLOOKUP($A92,'Annex 2 EHV charges'!$D:$O,10,FALSE)=0,"",VLOOKUP($A92,'Annex 2 EHV charges'!$D:$O,10,FALSE)),"")</f>
        <v>3362.28</v>
      </c>
      <c r="G92" s="179">
        <f>IFERROR(IF(VLOOKUP($A92,'Annex 2 EHV charges'!$D:$O,11,FALSE)=0,"",VLOOKUP($A92,'Annex 2 EHV charges'!$D:$O,11,FALSE)),"")</f>
        <v>0.05</v>
      </c>
      <c r="H92" s="179">
        <f>IFERROR(IF(VLOOKUP($A92,'Annex 2 EHV charges'!$D:$O,12,FALSE)=0,"",VLOOKUP($A92,'Annex 2 EHV charges'!$D:$O,12,FALSE)),"")</f>
        <v>0.05</v>
      </c>
    </row>
    <row r="93" spans="1:8" x14ac:dyDescent="0.2">
      <c r="A93" s="173">
        <f t="array" ref="A93">IFERROR(INDEX('Annex 2 EHV charges'!$D$11:$D$260, MATCH(0, IF(ISBLANK('Annex 2 EHV charges'!$D$11:$D$260),1, COUNTIF(A$4:$A92, 'Annex 2 EHV charges'!$D$11:$D$260)), 0)),"")</f>
        <v>656</v>
      </c>
      <c r="B93" s="172">
        <f>IF($A93="","",VLOOKUP($A93,'Annex 2 EHV charges'!$D:$O,2,0))</f>
        <v>656</v>
      </c>
      <c r="C93" s="173">
        <f>IF($A93="","",VLOOKUP($A93,'Annex 2 EHV charges'!$D:$O,3,0))</f>
        <v>1170000174836</v>
      </c>
      <c r="D93" s="172" t="str">
        <f>IF($A93="","",VLOOKUP($A93,'Annex 2 EHV charges'!$D:$O,4,0))</f>
        <v>Beachampton Solar Farm</v>
      </c>
      <c r="E93" s="177" t="str">
        <f>IFERROR(IF(VLOOKUP($A93,'Annex 2 EHV charges'!$D:$O,9,FALSE)=0,"",VLOOKUP($A93,'Annex 2 EHV charges'!$D:$O,9,FALSE)),"")</f>
        <v/>
      </c>
      <c r="F93" s="178">
        <f>IFERROR(IF(VLOOKUP($A93,'Annex 2 EHV charges'!$D:$O,10,FALSE)=0,"",VLOOKUP($A93,'Annex 2 EHV charges'!$D:$O,10,FALSE)),"")</f>
        <v>443.72</v>
      </c>
      <c r="G93" s="179">
        <f>IFERROR(IF(VLOOKUP($A93,'Annex 2 EHV charges'!$D:$O,11,FALSE)=0,"",VLOOKUP($A93,'Annex 2 EHV charges'!$D:$O,11,FALSE)),"")</f>
        <v>0.05</v>
      </c>
      <c r="H93" s="179">
        <f>IFERROR(IF(VLOOKUP($A93,'Annex 2 EHV charges'!$D:$O,12,FALSE)=0,"",VLOOKUP($A93,'Annex 2 EHV charges'!$D:$O,12,FALSE)),"")</f>
        <v>0.05</v>
      </c>
    </row>
    <row r="94" spans="1:8" x14ac:dyDescent="0.2">
      <c r="A94" s="173">
        <f t="array" ref="A94">IFERROR(INDEX('Annex 2 EHV charges'!$D$11:$D$260, MATCH(0, IF(ISBLANK('Annex 2 EHV charges'!$D$11:$D$260),1, COUNTIF(A$4:$A93, 'Annex 2 EHV charges'!$D$11:$D$260)), 0)),"")</f>
        <v>657</v>
      </c>
      <c r="B94" s="172">
        <f>IF($A94="","",VLOOKUP($A94,'Annex 2 EHV charges'!$D:$O,2,0))</f>
        <v>657</v>
      </c>
      <c r="C94" s="173">
        <f>IF($A94="","",VLOOKUP($A94,'Annex 2 EHV charges'!$D:$O,3,0))</f>
        <v>1170000182970</v>
      </c>
      <c r="D94" s="172" t="str">
        <f>IF($A94="","",VLOOKUP($A94,'Annex 2 EHV charges'!$D:$O,4,0))</f>
        <v>Croft End Solar Farm</v>
      </c>
      <c r="E94" s="177" t="str">
        <f>IFERROR(IF(VLOOKUP($A94,'Annex 2 EHV charges'!$D:$O,9,FALSE)=0,"",VLOOKUP($A94,'Annex 2 EHV charges'!$D:$O,9,FALSE)),"")</f>
        <v/>
      </c>
      <c r="F94" s="178">
        <f>IFERROR(IF(VLOOKUP($A94,'Annex 2 EHV charges'!$D:$O,10,FALSE)=0,"",VLOOKUP($A94,'Annex 2 EHV charges'!$D:$O,10,FALSE)),"")</f>
        <v>562.29</v>
      </c>
      <c r="G94" s="179">
        <f>IFERROR(IF(VLOOKUP($A94,'Annex 2 EHV charges'!$D:$O,11,FALSE)=0,"",VLOOKUP($A94,'Annex 2 EHV charges'!$D:$O,11,FALSE)),"")</f>
        <v>0.05</v>
      </c>
      <c r="H94" s="179">
        <f>IFERROR(IF(VLOOKUP($A94,'Annex 2 EHV charges'!$D:$O,12,FALSE)=0,"",VLOOKUP($A94,'Annex 2 EHV charges'!$D:$O,12,FALSE)),"")</f>
        <v>0.05</v>
      </c>
    </row>
    <row r="95" spans="1:8" x14ac:dyDescent="0.2">
      <c r="A95" s="173">
        <f t="array" ref="A95">IFERROR(INDEX('Annex 2 EHV charges'!$D$11:$D$260, MATCH(0, IF(ISBLANK('Annex 2 EHV charges'!$D$11:$D$260),1, COUNTIF(A$4:$A94, 'Annex 2 EHV charges'!$D$11:$D$260)), 0)),"")</f>
        <v>658</v>
      </c>
      <c r="B95" s="172">
        <f>IF($A95="","",VLOOKUP($A95,'Annex 2 EHV charges'!$D:$O,2,0))</f>
        <v>658</v>
      </c>
      <c r="C95" s="173">
        <f>IF($A95="","",VLOOKUP($A95,'Annex 2 EHV charges'!$D:$O,3,0))</f>
        <v>1170000233570</v>
      </c>
      <c r="D95" s="172" t="str">
        <f>IF($A95="","",VLOOKUP($A95,'Annex 2 EHV charges'!$D:$O,4,0))</f>
        <v>M1 Wind farm</v>
      </c>
      <c r="E95" s="177" t="str">
        <f>IFERROR(IF(VLOOKUP($A95,'Annex 2 EHV charges'!$D:$O,9,FALSE)=0,"",VLOOKUP($A95,'Annex 2 EHV charges'!$D:$O,9,FALSE)),"")</f>
        <v/>
      </c>
      <c r="F95" s="178">
        <f>IFERROR(IF(VLOOKUP($A95,'Annex 2 EHV charges'!$D:$O,10,FALSE)=0,"",VLOOKUP($A95,'Annex 2 EHV charges'!$D:$O,10,FALSE)),"")</f>
        <v>258.35000000000002</v>
      </c>
      <c r="G95" s="179">
        <f>IFERROR(IF(VLOOKUP($A95,'Annex 2 EHV charges'!$D:$O,11,FALSE)=0,"",VLOOKUP($A95,'Annex 2 EHV charges'!$D:$O,11,FALSE)),"")</f>
        <v>0.05</v>
      </c>
      <c r="H95" s="179">
        <f>IFERROR(IF(VLOOKUP($A95,'Annex 2 EHV charges'!$D:$O,12,FALSE)=0,"",VLOOKUP($A95,'Annex 2 EHV charges'!$D:$O,12,FALSE)),"")</f>
        <v>0.05</v>
      </c>
    </row>
    <row r="96" spans="1:8" x14ac:dyDescent="0.2">
      <c r="A96" s="173">
        <f t="array" ref="A96">IFERROR(INDEX('Annex 2 EHV charges'!$D$11:$D$260, MATCH(0, IF(ISBLANK('Annex 2 EHV charges'!$D$11:$D$260),1, COUNTIF(A$4:$A95, 'Annex 2 EHV charges'!$D$11:$D$260)), 0)),"")</f>
        <v>659</v>
      </c>
      <c r="B96" s="172">
        <f>IF($A96="","",VLOOKUP($A96,'Annex 2 EHV charges'!$D:$O,2,0))</f>
        <v>659</v>
      </c>
      <c r="C96" s="173">
        <f>IF($A96="","",VLOOKUP($A96,'Annex 2 EHV charges'!$D:$O,3,0))</f>
        <v>1170000265280</v>
      </c>
      <c r="D96" s="172" t="str">
        <f>IF($A96="","",VLOOKUP($A96,'Annex 2 EHV charges'!$D:$O,4,0))</f>
        <v>Leamington STOR</v>
      </c>
      <c r="E96" s="177" t="str">
        <f>IFERROR(IF(VLOOKUP($A96,'Annex 2 EHV charges'!$D:$O,9,FALSE)=0,"",VLOOKUP($A96,'Annex 2 EHV charges'!$D:$O,9,FALSE)),"")</f>
        <v/>
      </c>
      <c r="F96" s="178">
        <f>IFERROR(IF(VLOOKUP($A96,'Annex 2 EHV charges'!$D:$O,10,FALSE)=0,"",VLOOKUP($A96,'Annex 2 EHV charges'!$D:$O,10,FALSE)),"")</f>
        <v>1304.56</v>
      </c>
      <c r="G96" s="179">
        <f>IFERROR(IF(VLOOKUP($A96,'Annex 2 EHV charges'!$D:$O,11,FALSE)=0,"",VLOOKUP($A96,'Annex 2 EHV charges'!$D:$O,11,FALSE)),"")</f>
        <v>0.05</v>
      </c>
      <c r="H96" s="179">
        <f>IFERROR(IF(VLOOKUP($A96,'Annex 2 EHV charges'!$D:$O,12,FALSE)=0,"",VLOOKUP($A96,'Annex 2 EHV charges'!$D:$O,12,FALSE)),"")</f>
        <v>0.05</v>
      </c>
    </row>
    <row r="97" spans="1:8" x14ac:dyDescent="0.2">
      <c r="A97" s="173">
        <f t="array" ref="A97">IFERROR(INDEX('Annex 2 EHV charges'!$D$11:$D$260, MATCH(0, IF(ISBLANK('Annex 2 EHV charges'!$D$11:$D$260),1, COUNTIF(A$4:$A96, 'Annex 2 EHV charges'!$D$11:$D$260)), 0)),"")</f>
        <v>660</v>
      </c>
      <c r="B97" s="172">
        <f>IF($A97="","",VLOOKUP($A97,'Annex 2 EHV charges'!$D:$O,2,0))</f>
        <v>660</v>
      </c>
      <c r="C97" s="173">
        <f>IF($A97="","",VLOOKUP($A97,'Annex 2 EHV charges'!$D:$O,3,0))</f>
        <v>1170000280117</v>
      </c>
      <c r="D97" s="172" t="str">
        <f>IF($A97="","",VLOOKUP($A97,'Annex 2 EHV charges'!$D:$O,4,0))</f>
        <v>Low Farm Anaerobic Dig</v>
      </c>
      <c r="E97" s="177" t="str">
        <f>IFERROR(IF(VLOOKUP($A97,'Annex 2 EHV charges'!$D:$O,9,FALSE)=0,"",VLOOKUP($A97,'Annex 2 EHV charges'!$D:$O,9,FALSE)),"")</f>
        <v/>
      </c>
      <c r="F97" s="178" t="str">
        <f>IFERROR(IF(VLOOKUP($A97,'Annex 2 EHV charges'!$D:$O,10,FALSE)=0,"",VLOOKUP($A97,'Annex 2 EHV charges'!$D:$O,10,FALSE)),"")</f>
        <v/>
      </c>
      <c r="G97" s="179">
        <f>IFERROR(IF(VLOOKUP($A97,'Annex 2 EHV charges'!$D:$O,11,FALSE)=0,"",VLOOKUP($A97,'Annex 2 EHV charges'!$D:$O,11,FALSE)),"")</f>
        <v>0.05</v>
      </c>
      <c r="H97" s="179">
        <f>IFERROR(IF(VLOOKUP($A97,'Annex 2 EHV charges'!$D:$O,12,FALSE)=0,"",VLOOKUP($A97,'Annex 2 EHV charges'!$D:$O,12,FALSE)),"")</f>
        <v>0.05</v>
      </c>
    </row>
    <row r="98" spans="1:8" x14ac:dyDescent="0.2">
      <c r="A98" s="173">
        <f t="array" ref="A98">IFERROR(INDEX('Annex 2 EHV charges'!$D$11:$D$260, MATCH(0, IF(ISBLANK('Annex 2 EHV charges'!$D$11:$D$260),1, COUNTIF(A$4:$A97, 'Annex 2 EHV charges'!$D$11:$D$260)), 0)),"")</f>
        <v>691</v>
      </c>
      <c r="B98" s="172">
        <f>IF($A98="","",VLOOKUP($A98,'Annex 2 EHV charges'!$D:$O,2,0))</f>
        <v>691</v>
      </c>
      <c r="C98" s="173">
        <f>IF($A98="","",VLOOKUP($A98,'Annex 2 EHV charges'!$D:$O,3,0))</f>
        <v>1170000280970</v>
      </c>
      <c r="D98" s="172" t="str">
        <f>IF($A98="","",VLOOKUP($A98,'Annex 2 EHV charges'!$D:$O,4,0))</f>
        <v>Turweston Airfield Solar Farm</v>
      </c>
      <c r="E98" s="177" t="str">
        <f>IFERROR(IF(VLOOKUP($A98,'Annex 2 EHV charges'!$D:$O,9,FALSE)=0,"",VLOOKUP($A98,'Annex 2 EHV charges'!$D:$O,9,FALSE)),"")</f>
        <v/>
      </c>
      <c r="F98" s="178">
        <f>IFERROR(IF(VLOOKUP($A98,'Annex 2 EHV charges'!$D:$O,10,FALSE)=0,"",VLOOKUP($A98,'Annex 2 EHV charges'!$D:$O,10,FALSE)),"")</f>
        <v>334.02</v>
      </c>
      <c r="G98" s="179">
        <f>IFERROR(IF(VLOOKUP($A98,'Annex 2 EHV charges'!$D:$O,11,FALSE)=0,"",VLOOKUP($A98,'Annex 2 EHV charges'!$D:$O,11,FALSE)),"")</f>
        <v>0.05</v>
      </c>
      <c r="H98" s="179">
        <f>IFERROR(IF(VLOOKUP($A98,'Annex 2 EHV charges'!$D:$O,12,FALSE)=0,"",VLOOKUP($A98,'Annex 2 EHV charges'!$D:$O,12,FALSE)),"")</f>
        <v>0.05</v>
      </c>
    </row>
    <row r="99" spans="1:8" x14ac:dyDescent="0.2">
      <c r="A99" s="173">
        <f t="array" ref="A99">IFERROR(INDEX('Annex 2 EHV charges'!$D$11:$D$260, MATCH(0, IF(ISBLANK('Annex 2 EHV charges'!$D$11:$D$260),1, COUNTIF(A$4:$A98, 'Annex 2 EHV charges'!$D$11:$D$260)), 0)),"")</f>
        <v>692</v>
      </c>
      <c r="B99" s="172">
        <f>IF($A99="","",VLOOKUP($A99,'Annex 2 EHV charges'!$D:$O,2,0))</f>
        <v>692</v>
      </c>
      <c r="C99" s="173">
        <f>IF($A99="","",VLOOKUP($A99,'Annex 2 EHV charges'!$D:$O,3,0))</f>
        <v>1170000281193</v>
      </c>
      <c r="D99" s="172" t="str">
        <f>IF($A99="","",VLOOKUP($A99,'Annex 2 EHV charges'!$D:$O,4,0))</f>
        <v>Burton Pedwardine Solar</v>
      </c>
      <c r="E99" s="177" t="str">
        <f>IFERROR(IF(VLOOKUP($A99,'Annex 2 EHV charges'!$D:$O,9,FALSE)=0,"",VLOOKUP($A99,'Annex 2 EHV charges'!$D:$O,9,FALSE)),"")</f>
        <v/>
      </c>
      <c r="F99" s="178">
        <f>IFERROR(IF(VLOOKUP($A99,'Annex 2 EHV charges'!$D:$O,10,FALSE)=0,"",VLOOKUP($A99,'Annex 2 EHV charges'!$D:$O,10,FALSE)),"")</f>
        <v>764.46</v>
      </c>
      <c r="G99" s="179">
        <f>IFERROR(IF(VLOOKUP($A99,'Annex 2 EHV charges'!$D:$O,11,FALSE)=0,"",VLOOKUP($A99,'Annex 2 EHV charges'!$D:$O,11,FALSE)),"")</f>
        <v>0.05</v>
      </c>
      <c r="H99" s="179">
        <f>IFERROR(IF(VLOOKUP($A99,'Annex 2 EHV charges'!$D:$O,12,FALSE)=0,"",VLOOKUP($A99,'Annex 2 EHV charges'!$D:$O,12,FALSE)),"")</f>
        <v>0.05</v>
      </c>
    </row>
    <row r="100" spans="1:8" x14ac:dyDescent="0.2">
      <c r="A100" s="173">
        <f t="array" ref="A100">IFERROR(INDEX('Annex 2 EHV charges'!$D$11:$D$260, MATCH(0, IF(ISBLANK('Annex 2 EHV charges'!$D$11:$D$260),1, COUNTIF(A$4:$A99, 'Annex 2 EHV charges'!$D$11:$D$260)), 0)),"")</f>
        <v>693</v>
      </c>
      <c r="B100" s="172">
        <f>IF($A100="","",VLOOKUP($A100,'Annex 2 EHV charges'!$D:$O,2,0))</f>
        <v>693</v>
      </c>
      <c r="C100" s="173">
        <f>IF($A100="","",VLOOKUP($A100,'Annex 2 EHV charges'!$D:$O,3,0))</f>
        <v>1170000306918</v>
      </c>
      <c r="D100" s="172" t="str">
        <f>IF($A100="","",VLOOKUP($A100,'Annex 2 EHV charges'!$D:$O,4,0))</f>
        <v>Little Morton Farm Solar</v>
      </c>
      <c r="E100" s="177" t="str">
        <f>IFERROR(IF(VLOOKUP($A100,'Annex 2 EHV charges'!$D:$O,9,FALSE)=0,"",VLOOKUP($A100,'Annex 2 EHV charges'!$D:$O,9,FALSE)),"")</f>
        <v/>
      </c>
      <c r="F100" s="178">
        <f>IFERROR(IF(VLOOKUP($A100,'Annex 2 EHV charges'!$D:$O,10,FALSE)=0,"",VLOOKUP($A100,'Annex 2 EHV charges'!$D:$O,10,FALSE)),"")</f>
        <v>452.52</v>
      </c>
      <c r="G100" s="179">
        <f>IFERROR(IF(VLOOKUP($A100,'Annex 2 EHV charges'!$D:$O,11,FALSE)=0,"",VLOOKUP($A100,'Annex 2 EHV charges'!$D:$O,11,FALSE)),"")</f>
        <v>0.05</v>
      </c>
      <c r="H100" s="179">
        <f>IFERROR(IF(VLOOKUP($A100,'Annex 2 EHV charges'!$D:$O,12,FALSE)=0,"",VLOOKUP($A100,'Annex 2 EHV charges'!$D:$O,12,FALSE)),"")</f>
        <v>0.05</v>
      </c>
    </row>
    <row r="101" spans="1:8" x14ac:dyDescent="0.2">
      <c r="A101" s="173">
        <f t="array" ref="A101">IFERROR(INDEX('Annex 2 EHV charges'!$D$11:$D$260, MATCH(0, IF(ISBLANK('Annex 2 EHV charges'!$D$11:$D$260),1, COUNTIF(A$4:$A100, 'Annex 2 EHV charges'!$D$11:$D$260)), 0)),"")</f>
        <v>694</v>
      </c>
      <c r="B101" s="172">
        <f>IF($A101="","",VLOOKUP($A101,'Annex 2 EHV charges'!$D:$O,2,0))</f>
        <v>694</v>
      </c>
      <c r="C101" s="173">
        <f>IF($A101="","",VLOOKUP($A101,'Annex 2 EHV charges'!$D:$O,3,0))</f>
        <v>1170000306893</v>
      </c>
      <c r="D101" s="172" t="str">
        <f>IF($A101="","",VLOOKUP($A101,'Annex 2 EHV charges'!$D:$O,4,0))</f>
        <v>Lodge Farm Solar Park</v>
      </c>
      <c r="E101" s="177" t="str">
        <f>IFERROR(IF(VLOOKUP($A101,'Annex 2 EHV charges'!$D:$O,9,FALSE)=0,"",VLOOKUP($A101,'Annex 2 EHV charges'!$D:$O,9,FALSE)),"")</f>
        <v/>
      </c>
      <c r="F101" s="178">
        <f>IFERROR(IF(VLOOKUP($A101,'Annex 2 EHV charges'!$D:$O,10,FALSE)=0,"",VLOOKUP($A101,'Annex 2 EHV charges'!$D:$O,10,FALSE)),"")</f>
        <v>1134.02</v>
      </c>
      <c r="G101" s="179">
        <f>IFERROR(IF(VLOOKUP($A101,'Annex 2 EHV charges'!$D:$O,11,FALSE)=0,"",VLOOKUP($A101,'Annex 2 EHV charges'!$D:$O,11,FALSE)),"")</f>
        <v>0.05</v>
      </c>
      <c r="H101" s="179">
        <f>IFERROR(IF(VLOOKUP($A101,'Annex 2 EHV charges'!$D:$O,12,FALSE)=0,"",VLOOKUP($A101,'Annex 2 EHV charges'!$D:$O,12,FALSE)),"")</f>
        <v>0.05</v>
      </c>
    </row>
    <row r="102" spans="1:8" x14ac:dyDescent="0.2">
      <c r="A102" s="173">
        <f t="array" ref="A102">IFERROR(INDEX('Annex 2 EHV charges'!$D$11:$D$260, MATCH(0, IF(ISBLANK('Annex 2 EHV charges'!$D$11:$D$260),1, COUNTIF(A$4:$A101, 'Annex 2 EHV charges'!$D$11:$D$260)), 0)),"")</f>
        <v>695</v>
      </c>
      <c r="B102" s="172">
        <f>IF($A102="","",VLOOKUP($A102,'Annex 2 EHV charges'!$D:$O,2,0))</f>
        <v>695</v>
      </c>
      <c r="C102" s="173">
        <f>IF($A102="","",VLOOKUP($A102,'Annex 2 EHV charges'!$D:$O,3,0))</f>
        <v>1170000313171</v>
      </c>
      <c r="D102" s="172" t="str">
        <f>IF($A102="","",VLOOKUP($A102,'Annex 2 EHV charges'!$D:$O,4,0))</f>
        <v>Ermine Farm PV</v>
      </c>
      <c r="E102" s="177" t="str">
        <f>IFERROR(IF(VLOOKUP($A102,'Annex 2 EHV charges'!$D:$O,9,FALSE)=0,"",VLOOKUP($A102,'Annex 2 EHV charges'!$D:$O,9,FALSE)),"")</f>
        <v/>
      </c>
      <c r="F102" s="178">
        <f>IFERROR(IF(VLOOKUP($A102,'Annex 2 EHV charges'!$D:$O,10,FALSE)=0,"",VLOOKUP($A102,'Annex 2 EHV charges'!$D:$O,10,FALSE)),"")</f>
        <v>6672.79</v>
      </c>
      <c r="G102" s="179">
        <f>IFERROR(IF(VLOOKUP($A102,'Annex 2 EHV charges'!$D:$O,11,FALSE)=0,"",VLOOKUP($A102,'Annex 2 EHV charges'!$D:$O,11,FALSE)),"")</f>
        <v>0.05</v>
      </c>
      <c r="H102" s="179">
        <f>IFERROR(IF(VLOOKUP($A102,'Annex 2 EHV charges'!$D:$O,12,FALSE)=0,"",VLOOKUP($A102,'Annex 2 EHV charges'!$D:$O,12,FALSE)),"")</f>
        <v>0.05</v>
      </c>
    </row>
    <row r="103" spans="1:8" x14ac:dyDescent="0.2">
      <c r="A103" s="173">
        <f t="array" ref="A103">IFERROR(INDEX('Annex 2 EHV charges'!$D$11:$D$260, MATCH(0, IF(ISBLANK('Annex 2 EHV charges'!$D$11:$D$260),1, COUNTIF(A$4:$A102, 'Annex 2 EHV charges'!$D$11:$D$260)), 0)),"")</f>
        <v>696</v>
      </c>
      <c r="B103" s="172">
        <f>IF($A103="","",VLOOKUP($A103,'Annex 2 EHV charges'!$D:$O,2,0))</f>
        <v>696</v>
      </c>
      <c r="C103" s="173">
        <f>IF($A103="","",VLOOKUP($A103,'Annex 2 EHV charges'!$D:$O,3,0))</f>
        <v>1170000319243</v>
      </c>
      <c r="D103" s="172" t="str">
        <f>IF($A103="","",VLOOKUP($A103,'Annex 2 EHV charges'!$D:$O,4,0))</f>
        <v>Ridge Solar Park</v>
      </c>
      <c r="E103" s="177" t="str">
        <f>IFERROR(IF(VLOOKUP($A103,'Annex 2 EHV charges'!$D:$O,9,FALSE)=0,"",VLOOKUP($A103,'Annex 2 EHV charges'!$D:$O,9,FALSE)),"")</f>
        <v/>
      </c>
      <c r="F103" s="178">
        <f>IFERROR(IF(VLOOKUP($A103,'Annex 2 EHV charges'!$D:$O,10,FALSE)=0,"",VLOOKUP($A103,'Annex 2 EHV charges'!$D:$O,10,FALSE)),"")</f>
        <v>406.28</v>
      </c>
      <c r="G103" s="179">
        <f>IFERROR(IF(VLOOKUP($A103,'Annex 2 EHV charges'!$D:$O,11,FALSE)=0,"",VLOOKUP($A103,'Annex 2 EHV charges'!$D:$O,11,FALSE)),"")</f>
        <v>0.05</v>
      </c>
      <c r="H103" s="179">
        <f>IFERROR(IF(VLOOKUP($A103,'Annex 2 EHV charges'!$D:$O,12,FALSE)=0,"",VLOOKUP($A103,'Annex 2 EHV charges'!$D:$O,12,FALSE)),"")</f>
        <v>0.05</v>
      </c>
    </row>
    <row r="104" spans="1:8" x14ac:dyDescent="0.2">
      <c r="A104" s="173">
        <f t="array" ref="A104">IFERROR(INDEX('Annex 2 EHV charges'!$D$11:$D$260, MATCH(0, IF(ISBLANK('Annex 2 EHV charges'!$D$11:$D$260),1, COUNTIF(A$4:$A103, 'Annex 2 EHV charges'!$D$11:$D$260)), 0)),"")</f>
        <v>697</v>
      </c>
      <c r="B104" s="172">
        <f>IF($A104="","",VLOOKUP($A104,'Annex 2 EHV charges'!$D:$O,2,0))</f>
        <v>697</v>
      </c>
      <c r="C104" s="173">
        <f>IF($A104="","",VLOOKUP($A104,'Annex 2 EHV charges'!$D:$O,3,0))</f>
        <v>1170000325292</v>
      </c>
      <c r="D104" s="172" t="str">
        <f>IF($A104="","",VLOOKUP($A104,'Annex 2 EHV charges'!$D:$O,4,0))</f>
        <v>Winwick Wind Farm</v>
      </c>
      <c r="E104" s="177" t="str">
        <f>IFERROR(IF(VLOOKUP($A104,'Annex 2 EHV charges'!$D:$O,9,FALSE)=0,"",VLOOKUP($A104,'Annex 2 EHV charges'!$D:$O,9,FALSE)),"")</f>
        <v/>
      </c>
      <c r="F104" s="178" t="str">
        <f>IFERROR(IF(VLOOKUP($A104,'Annex 2 EHV charges'!$D:$O,10,FALSE)=0,"",VLOOKUP($A104,'Annex 2 EHV charges'!$D:$O,10,FALSE)),"")</f>
        <v/>
      </c>
      <c r="G104" s="179">
        <f>IFERROR(IF(VLOOKUP($A104,'Annex 2 EHV charges'!$D:$O,11,FALSE)=0,"",VLOOKUP($A104,'Annex 2 EHV charges'!$D:$O,11,FALSE)),"")</f>
        <v>0.05</v>
      </c>
      <c r="H104" s="179">
        <f>IFERROR(IF(VLOOKUP($A104,'Annex 2 EHV charges'!$D:$O,12,FALSE)=0,"",VLOOKUP($A104,'Annex 2 EHV charges'!$D:$O,12,FALSE)),"")</f>
        <v>0.05</v>
      </c>
    </row>
    <row r="105" spans="1:8" x14ac:dyDescent="0.2">
      <c r="A105" s="173">
        <f t="array" ref="A105">IFERROR(INDEX('Annex 2 EHV charges'!$D$11:$D$260, MATCH(0, IF(ISBLANK('Annex 2 EHV charges'!$D$11:$D$260),1, COUNTIF(A$4:$A104, 'Annex 2 EHV charges'!$D$11:$D$260)), 0)),"")</f>
        <v>698</v>
      </c>
      <c r="B105" s="172">
        <f>IF($A105="","",VLOOKUP($A105,'Annex 2 EHV charges'!$D:$O,2,0))</f>
        <v>698</v>
      </c>
      <c r="C105" s="173">
        <f>IF($A105="","",VLOOKUP($A105,'Annex 2 EHV charges'!$D:$O,3,0))</f>
        <v>1170000325317</v>
      </c>
      <c r="D105" s="172" t="str">
        <f>IF($A105="","",VLOOKUP($A105,'Annex 2 EHV charges'!$D:$O,4,0))</f>
        <v>Watford Lodge Wind Farm</v>
      </c>
      <c r="E105" s="177" t="str">
        <f>IFERROR(IF(VLOOKUP($A105,'Annex 2 EHV charges'!$D:$O,9,FALSE)=0,"",VLOOKUP($A105,'Annex 2 EHV charges'!$D:$O,9,FALSE)),"")</f>
        <v/>
      </c>
      <c r="F105" s="178">
        <f>IFERROR(IF(VLOOKUP($A105,'Annex 2 EHV charges'!$D:$O,10,FALSE)=0,"",VLOOKUP($A105,'Annex 2 EHV charges'!$D:$O,10,FALSE)),"")</f>
        <v>3591.85</v>
      </c>
      <c r="G105" s="179">
        <f>IFERROR(IF(VLOOKUP($A105,'Annex 2 EHV charges'!$D:$O,11,FALSE)=0,"",VLOOKUP($A105,'Annex 2 EHV charges'!$D:$O,11,FALSE)),"")</f>
        <v>0.05</v>
      </c>
      <c r="H105" s="179">
        <f>IFERROR(IF(VLOOKUP($A105,'Annex 2 EHV charges'!$D:$O,12,FALSE)=0,"",VLOOKUP($A105,'Annex 2 EHV charges'!$D:$O,12,FALSE)),"")</f>
        <v>0.05</v>
      </c>
    </row>
    <row r="106" spans="1:8" x14ac:dyDescent="0.2">
      <c r="A106" s="173">
        <f t="array" ref="A106">IFERROR(INDEX('Annex 2 EHV charges'!$D$11:$D$260, MATCH(0, IF(ISBLANK('Annex 2 EHV charges'!$D$11:$D$260),1, COUNTIF(A$4:$A105, 'Annex 2 EHV charges'!$D$11:$D$260)), 0)),"")</f>
        <v>699</v>
      </c>
      <c r="B106" s="172">
        <f>IF($A106="","",VLOOKUP($A106,'Annex 2 EHV charges'!$D:$O,2,0))</f>
        <v>699</v>
      </c>
      <c r="C106" s="173">
        <f>IF($A106="","",VLOOKUP($A106,'Annex 2 EHV charges'!$D:$O,3,0))</f>
        <v>1170000326463</v>
      </c>
      <c r="D106" s="172" t="str">
        <f>IF($A106="","",VLOOKUP($A106,'Annex 2 EHV charges'!$D:$O,4,0))</f>
        <v>Leverton Solar Park</v>
      </c>
      <c r="E106" s="177" t="str">
        <f>IFERROR(IF(VLOOKUP($A106,'Annex 2 EHV charges'!$D:$O,9,FALSE)=0,"",VLOOKUP($A106,'Annex 2 EHV charges'!$D:$O,9,FALSE)),"")</f>
        <v/>
      </c>
      <c r="F106" s="178">
        <f>IFERROR(IF(VLOOKUP($A106,'Annex 2 EHV charges'!$D:$O,10,FALSE)=0,"",VLOOKUP($A106,'Annex 2 EHV charges'!$D:$O,10,FALSE)),"")</f>
        <v>288.81</v>
      </c>
      <c r="G106" s="179">
        <f>IFERROR(IF(VLOOKUP($A106,'Annex 2 EHV charges'!$D:$O,11,FALSE)=0,"",VLOOKUP($A106,'Annex 2 EHV charges'!$D:$O,11,FALSE)),"")</f>
        <v>0.05</v>
      </c>
      <c r="H106" s="179">
        <f>IFERROR(IF(VLOOKUP($A106,'Annex 2 EHV charges'!$D:$O,12,FALSE)=0,"",VLOOKUP($A106,'Annex 2 EHV charges'!$D:$O,12,FALSE)),"")</f>
        <v>0.05</v>
      </c>
    </row>
    <row r="107" spans="1:8" x14ac:dyDescent="0.2">
      <c r="A107" s="173">
        <f t="array" ref="A107">IFERROR(INDEX('Annex 2 EHV charges'!$D$11:$D$260, MATCH(0, IF(ISBLANK('Annex 2 EHV charges'!$D$11:$D$260),1, COUNTIF(A$4:$A106, 'Annex 2 EHV charges'!$D$11:$D$260)), 0)),"")</f>
        <v>701</v>
      </c>
      <c r="B107" s="172">
        <f>IF($A107="","",VLOOKUP($A107,'Annex 2 EHV charges'!$D:$O,2,0))</f>
        <v>701</v>
      </c>
      <c r="C107" s="173">
        <f>IF($A107="","",VLOOKUP($A107,'Annex 2 EHV charges'!$D:$O,3,0))</f>
        <v>1170000337517</v>
      </c>
      <c r="D107" s="172" t="str">
        <f>IF($A107="","",VLOOKUP($A107,'Annex 2 EHV charges'!$D:$O,4,0))</f>
        <v>Burton Pedwardine Phase 2</v>
      </c>
      <c r="E107" s="177" t="str">
        <f>IFERROR(IF(VLOOKUP($A107,'Annex 2 EHV charges'!$D:$O,9,FALSE)=0,"",VLOOKUP($A107,'Annex 2 EHV charges'!$D:$O,9,FALSE)),"")</f>
        <v/>
      </c>
      <c r="F107" s="178">
        <f>IFERROR(IF(VLOOKUP($A107,'Annex 2 EHV charges'!$D:$O,10,FALSE)=0,"",VLOOKUP($A107,'Annex 2 EHV charges'!$D:$O,10,FALSE)),"")</f>
        <v>753.14</v>
      </c>
      <c r="G107" s="179">
        <f>IFERROR(IF(VLOOKUP($A107,'Annex 2 EHV charges'!$D:$O,11,FALSE)=0,"",VLOOKUP($A107,'Annex 2 EHV charges'!$D:$O,11,FALSE)),"")</f>
        <v>0.05</v>
      </c>
      <c r="H107" s="179">
        <f>IFERROR(IF(VLOOKUP($A107,'Annex 2 EHV charges'!$D:$O,12,FALSE)=0,"",VLOOKUP($A107,'Annex 2 EHV charges'!$D:$O,12,FALSE)),"")</f>
        <v>0.05</v>
      </c>
    </row>
    <row r="108" spans="1:8" x14ac:dyDescent="0.2">
      <c r="A108" s="173">
        <f t="array" ref="A108">IFERROR(INDEX('Annex 2 EHV charges'!$D$11:$D$260, MATCH(0, IF(ISBLANK('Annex 2 EHV charges'!$D$11:$D$260),1, COUNTIF(A$4:$A107, 'Annex 2 EHV charges'!$D$11:$D$260)), 0)),"")</f>
        <v>702</v>
      </c>
      <c r="B108" s="172">
        <f>IF($A108="","",VLOOKUP($A108,'Annex 2 EHV charges'!$D:$O,2,0))</f>
        <v>702</v>
      </c>
      <c r="C108" s="173">
        <f>IF($A108="","",VLOOKUP($A108,'Annex 2 EHV charges'!$D:$O,3,0))</f>
        <v>1170000369086</v>
      </c>
      <c r="D108" s="172" t="str">
        <f>IF($A108="","",VLOOKUP($A108,'Annex 2 EHV charges'!$D:$O,4,0))</f>
        <v>Hartwell Solar Farm</v>
      </c>
      <c r="E108" s="177" t="str">
        <f>IFERROR(IF(VLOOKUP($A108,'Annex 2 EHV charges'!$D:$O,9,FALSE)=0,"",VLOOKUP($A108,'Annex 2 EHV charges'!$D:$O,9,FALSE)),"")</f>
        <v/>
      </c>
      <c r="F108" s="178">
        <f>IFERROR(IF(VLOOKUP($A108,'Annex 2 EHV charges'!$D:$O,10,FALSE)=0,"",VLOOKUP($A108,'Annex 2 EHV charges'!$D:$O,10,FALSE)),"")</f>
        <v>2825.2</v>
      </c>
      <c r="G108" s="179">
        <f>IFERROR(IF(VLOOKUP($A108,'Annex 2 EHV charges'!$D:$O,11,FALSE)=0,"",VLOOKUP($A108,'Annex 2 EHV charges'!$D:$O,11,FALSE)),"")</f>
        <v>0.05</v>
      </c>
      <c r="H108" s="179">
        <f>IFERROR(IF(VLOOKUP($A108,'Annex 2 EHV charges'!$D:$O,12,FALSE)=0,"",VLOOKUP($A108,'Annex 2 EHV charges'!$D:$O,12,FALSE)),"")</f>
        <v>0.05</v>
      </c>
    </row>
    <row r="109" spans="1:8" x14ac:dyDescent="0.2">
      <c r="A109" s="173">
        <f t="array" ref="A109">IFERROR(INDEX('Annex 2 EHV charges'!$D$11:$D$260, MATCH(0, IF(ISBLANK('Annex 2 EHV charges'!$D$11:$D$260),1, COUNTIF(A$4:$A108, 'Annex 2 EHV charges'!$D$11:$D$260)), 0)),"")</f>
        <v>703</v>
      </c>
      <c r="B109" s="172">
        <f>IF($A109="","",VLOOKUP($A109,'Annex 2 EHV charges'!$D:$O,2,0))</f>
        <v>703</v>
      </c>
      <c r="C109" s="173">
        <f>IF($A109="","",VLOOKUP($A109,'Annex 2 EHV charges'!$D:$O,3,0))</f>
        <v>1170000369110</v>
      </c>
      <c r="D109" s="172" t="str">
        <f>IF($A109="","",VLOOKUP($A109,'Annex 2 EHV charges'!$D:$O,4,0))</f>
        <v>Eakley Lanes Solar North</v>
      </c>
      <c r="E109" s="177" t="str">
        <f>IFERROR(IF(VLOOKUP($A109,'Annex 2 EHV charges'!$D:$O,9,FALSE)=0,"",VLOOKUP($A109,'Annex 2 EHV charges'!$D:$O,9,FALSE)),"")</f>
        <v/>
      </c>
      <c r="F109" s="178">
        <f>IFERROR(IF(VLOOKUP($A109,'Annex 2 EHV charges'!$D:$O,10,FALSE)=0,"",VLOOKUP($A109,'Annex 2 EHV charges'!$D:$O,10,FALSE)),"")</f>
        <v>1290.08</v>
      </c>
      <c r="G109" s="179">
        <f>IFERROR(IF(VLOOKUP($A109,'Annex 2 EHV charges'!$D:$O,11,FALSE)=0,"",VLOOKUP($A109,'Annex 2 EHV charges'!$D:$O,11,FALSE)),"")</f>
        <v>0.05</v>
      </c>
      <c r="H109" s="179">
        <f>IFERROR(IF(VLOOKUP($A109,'Annex 2 EHV charges'!$D:$O,12,FALSE)=0,"",VLOOKUP($A109,'Annex 2 EHV charges'!$D:$O,12,FALSE)),"")</f>
        <v>0.05</v>
      </c>
    </row>
    <row r="110" spans="1:8" x14ac:dyDescent="0.2">
      <c r="A110" s="173">
        <f t="array" ref="A110">IFERROR(INDEX('Annex 2 EHV charges'!$D$11:$D$260, MATCH(0, IF(ISBLANK('Annex 2 EHV charges'!$D$11:$D$260),1, COUNTIF(A$4:$A109, 'Annex 2 EHV charges'!$D$11:$D$260)), 0)),"")</f>
        <v>704</v>
      </c>
      <c r="B110" s="172">
        <f>IF($A110="","",VLOOKUP($A110,'Annex 2 EHV charges'!$D:$O,2,0))</f>
        <v>704</v>
      </c>
      <c r="C110" s="173">
        <f>IF($A110="","",VLOOKUP($A110,'Annex 2 EHV charges'!$D:$O,3,0))</f>
        <v>1170000369147</v>
      </c>
      <c r="D110" s="172" t="str">
        <f>IF($A110="","",VLOOKUP($A110,'Annex 2 EHV charges'!$D:$O,4,0))</f>
        <v>Eakley Lanes Solar South</v>
      </c>
      <c r="E110" s="177" t="str">
        <f>IFERROR(IF(VLOOKUP($A110,'Annex 2 EHV charges'!$D:$O,9,FALSE)=0,"",VLOOKUP($A110,'Annex 2 EHV charges'!$D:$O,9,FALSE)),"")</f>
        <v/>
      </c>
      <c r="F110" s="178">
        <f>IFERROR(IF(VLOOKUP($A110,'Annex 2 EHV charges'!$D:$O,10,FALSE)=0,"",VLOOKUP($A110,'Annex 2 EHV charges'!$D:$O,10,FALSE)),"")</f>
        <v>291.27999999999997</v>
      </c>
      <c r="G110" s="179">
        <f>IFERROR(IF(VLOOKUP($A110,'Annex 2 EHV charges'!$D:$O,11,FALSE)=0,"",VLOOKUP($A110,'Annex 2 EHV charges'!$D:$O,11,FALSE)),"")</f>
        <v>0.05</v>
      </c>
      <c r="H110" s="179">
        <f>IFERROR(IF(VLOOKUP($A110,'Annex 2 EHV charges'!$D:$O,12,FALSE)=0,"",VLOOKUP($A110,'Annex 2 EHV charges'!$D:$O,12,FALSE)),"")</f>
        <v>0.05</v>
      </c>
    </row>
    <row r="111" spans="1:8" x14ac:dyDescent="0.2">
      <c r="A111" s="173">
        <f t="array" ref="A111">IFERROR(INDEX('Annex 2 EHV charges'!$D$11:$D$260, MATCH(0, IF(ISBLANK('Annex 2 EHV charges'!$D$11:$D$260),1, COUNTIF(A$4:$A110, 'Annex 2 EHV charges'!$D$11:$D$260)), 0)),"")</f>
        <v>661</v>
      </c>
      <c r="B111" s="172">
        <f>IF($A111="","",VLOOKUP($A111,'Annex 2 EHV charges'!$D:$O,2,0))</f>
        <v>661</v>
      </c>
      <c r="C111" s="173">
        <f>IF($A111="","",VLOOKUP($A111,'Annex 2 EHV charges'!$D:$O,3,0))</f>
        <v>1170000388752</v>
      </c>
      <c r="D111" s="172" t="str">
        <f>IF($A111="","",VLOOKUP($A111,'Annex 2 EHV charges'!$D:$O,4,0))</f>
        <v>Welbeck Colliery PV</v>
      </c>
      <c r="E111" s="177" t="str">
        <f>IFERROR(IF(VLOOKUP($A111,'Annex 2 EHV charges'!$D:$O,9,FALSE)=0,"",VLOOKUP($A111,'Annex 2 EHV charges'!$D:$O,9,FALSE)),"")</f>
        <v/>
      </c>
      <c r="F111" s="178">
        <f>IFERROR(IF(VLOOKUP($A111,'Annex 2 EHV charges'!$D:$O,10,FALSE)=0,"",VLOOKUP($A111,'Annex 2 EHV charges'!$D:$O,10,FALSE)),"")</f>
        <v>577.62</v>
      </c>
      <c r="G111" s="179">
        <f>IFERROR(IF(VLOOKUP($A111,'Annex 2 EHV charges'!$D:$O,11,FALSE)=0,"",VLOOKUP($A111,'Annex 2 EHV charges'!$D:$O,11,FALSE)),"")</f>
        <v>0.05</v>
      </c>
      <c r="H111" s="179">
        <f>IFERROR(IF(VLOOKUP($A111,'Annex 2 EHV charges'!$D:$O,12,FALSE)=0,"",VLOOKUP($A111,'Annex 2 EHV charges'!$D:$O,12,FALSE)),"")</f>
        <v>0.05</v>
      </c>
    </row>
    <row r="112" spans="1:8" x14ac:dyDescent="0.2">
      <c r="A112" s="173">
        <f t="array" ref="A112">IFERROR(INDEX('Annex 2 EHV charges'!$D$11:$D$260, MATCH(0, IF(ISBLANK('Annex 2 EHV charges'!$D$11:$D$260),1, COUNTIF(A$4:$A111, 'Annex 2 EHV charges'!$D$11:$D$260)), 0)),"")</f>
        <v>662</v>
      </c>
      <c r="B112" s="172">
        <f>IF($A112="","",VLOOKUP($A112,'Annex 2 EHV charges'!$D:$O,2,0))</f>
        <v>662</v>
      </c>
      <c r="C112" s="173">
        <f>IF($A112="","",VLOOKUP($A112,'Annex 2 EHV charges'!$D:$O,3,0))</f>
        <v>1170000394979</v>
      </c>
      <c r="D112" s="172" t="str">
        <f>IF($A112="","",VLOOKUP($A112,'Annex 2 EHV charges'!$D:$O,4,0))</f>
        <v>Newton Road PV</v>
      </c>
      <c r="E112" s="177" t="str">
        <f>IFERROR(IF(VLOOKUP($A112,'Annex 2 EHV charges'!$D:$O,9,FALSE)=0,"",VLOOKUP($A112,'Annex 2 EHV charges'!$D:$O,9,FALSE)),"")</f>
        <v/>
      </c>
      <c r="F112" s="178">
        <f>IFERROR(IF(VLOOKUP($A112,'Annex 2 EHV charges'!$D:$O,10,FALSE)=0,"",VLOOKUP($A112,'Annex 2 EHV charges'!$D:$O,10,FALSE)),"")</f>
        <v>424.43</v>
      </c>
      <c r="G112" s="179">
        <f>IFERROR(IF(VLOOKUP($A112,'Annex 2 EHV charges'!$D:$O,11,FALSE)=0,"",VLOOKUP($A112,'Annex 2 EHV charges'!$D:$O,11,FALSE)),"")</f>
        <v>0.05</v>
      </c>
      <c r="H112" s="179">
        <f>IFERROR(IF(VLOOKUP($A112,'Annex 2 EHV charges'!$D:$O,12,FALSE)=0,"",VLOOKUP($A112,'Annex 2 EHV charges'!$D:$O,12,FALSE)),"")</f>
        <v>0.05</v>
      </c>
    </row>
    <row r="113" spans="1:8" x14ac:dyDescent="0.2">
      <c r="A113" s="173">
        <f t="array" ref="A113">IFERROR(INDEX('Annex 2 EHV charges'!$D$11:$D$260, MATCH(0, IF(ISBLANK('Annex 2 EHV charges'!$D$11:$D$260),1, COUNTIF(A$4:$A112, 'Annex 2 EHV charges'!$D$11:$D$260)), 0)),"")</f>
        <v>663</v>
      </c>
      <c r="B113" s="172">
        <f>IF($A113="","",VLOOKUP($A113,'Annex 2 EHV charges'!$D:$O,2,0))</f>
        <v>663</v>
      </c>
      <c r="C113" s="173">
        <f>IF($A113="","",VLOOKUP($A113,'Annex 2 EHV charges'!$D:$O,3,0))</f>
        <v>1170000395963</v>
      </c>
      <c r="D113" s="172" t="str">
        <f>IF($A113="","",VLOOKUP($A113,'Annex 2 EHV charges'!$D:$O,4,0))</f>
        <v>New Albion Wind Farm</v>
      </c>
      <c r="E113" s="177" t="str">
        <f>IFERROR(IF(VLOOKUP($A113,'Annex 2 EHV charges'!$D:$O,9,FALSE)=0,"",VLOOKUP($A113,'Annex 2 EHV charges'!$D:$O,9,FALSE)),"")</f>
        <v/>
      </c>
      <c r="F113" s="178">
        <f>IFERROR(IF(VLOOKUP($A113,'Annex 2 EHV charges'!$D:$O,10,FALSE)=0,"",VLOOKUP($A113,'Annex 2 EHV charges'!$D:$O,10,FALSE)),"")</f>
        <v>3001.5</v>
      </c>
      <c r="G113" s="179">
        <f>IFERROR(IF(VLOOKUP($A113,'Annex 2 EHV charges'!$D:$O,11,FALSE)=0,"",VLOOKUP($A113,'Annex 2 EHV charges'!$D:$O,11,FALSE)),"")</f>
        <v>0.05</v>
      </c>
      <c r="H113" s="179">
        <f>IFERROR(IF(VLOOKUP($A113,'Annex 2 EHV charges'!$D:$O,12,FALSE)=0,"",VLOOKUP($A113,'Annex 2 EHV charges'!$D:$O,12,FALSE)),"")</f>
        <v>0.05</v>
      </c>
    </row>
    <row r="114" spans="1:8" x14ac:dyDescent="0.2">
      <c r="A114" s="173">
        <f t="array" ref="A114">IFERROR(INDEX('Annex 2 EHV charges'!$D$11:$D$260, MATCH(0, IF(ISBLANK('Annex 2 EHV charges'!$D$11:$D$260),1, COUNTIF(A$4:$A113, 'Annex 2 EHV charges'!$D$11:$D$260)), 0)),"")</f>
        <v>664</v>
      </c>
      <c r="B114" s="172">
        <f>IF($A114="","",VLOOKUP($A114,'Annex 2 EHV charges'!$D:$O,2,0))</f>
        <v>664</v>
      </c>
      <c r="C114" s="173">
        <f>IF($A114="","",VLOOKUP($A114,'Annex 2 EHV charges'!$D:$O,3,0))</f>
        <v>1170000400781</v>
      </c>
      <c r="D114" s="172" t="str">
        <f>IF($A114="","",VLOOKUP($A114,'Annex 2 EHV charges'!$D:$O,4,0))</f>
        <v>Moat Farm PV</v>
      </c>
      <c r="E114" s="177" t="str">
        <f>IFERROR(IF(VLOOKUP($A114,'Annex 2 EHV charges'!$D:$O,9,FALSE)=0,"",VLOOKUP($A114,'Annex 2 EHV charges'!$D:$O,9,FALSE)),"")</f>
        <v/>
      </c>
      <c r="F114" s="178">
        <f>IFERROR(IF(VLOOKUP($A114,'Annex 2 EHV charges'!$D:$O,10,FALSE)=0,"",VLOOKUP($A114,'Annex 2 EHV charges'!$D:$O,10,FALSE)),"")</f>
        <v>1101.03</v>
      </c>
      <c r="G114" s="179">
        <f>IFERROR(IF(VLOOKUP($A114,'Annex 2 EHV charges'!$D:$O,11,FALSE)=0,"",VLOOKUP($A114,'Annex 2 EHV charges'!$D:$O,11,FALSE)),"")</f>
        <v>0.05</v>
      </c>
      <c r="H114" s="179">
        <f>IFERROR(IF(VLOOKUP($A114,'Annex 2 EHV charges'!$D:$O,12,FALSE)=0,"",VLOOKUP($A114,'Annex 2 EHV charges'!$D:$O,12,FALSE)),"")</f>
        <v>0.05</v>
      </c>
    </row>
    <row r="115" spans="1:8" x14ac:dyDescent="0.2">
      <c r="A115" s="173">
        <f t="array" ref="A115">IFERROR(INDEX('Annex 2 EHV charges'!$D$11:$D$260, MATCH(0, IF(ISBLANK('Annex 2 EHV charges'!$D$11:$D$260),1, COUNTIF(A$4:$A114, 'Annex 2 EHV charges'!$D$11:$D$260)), 0)),"")</f>
        <v>665</v>
      </c>
      <c r="B115" s="172">
        <f>IF($A115="","",VLOOKUP($A115,'Annex 2 EHV charges'!$D:$O,2,0))</f>
        <v>665</v>
      </c>
      <c r="C115" s="173">
        <f>IF($A115="","",VLOOKUP($A115,'Annex 2 EHV charges'!$D:$O,3,0))</f>
        <v>1170000407884</v>
      </c>
      <c r="D115" s="172" t="str">
        <f>IF($A115="","",VLOOKUP($A115,'Annex 2 EHV charges'!$D:$O,4,0))</f>
        <v>Bilsthorpe Solar</v>
      </c>
      <c r="E115" s="177" t="str">
        <f>IFERROR(IF(VLOOKUP($A115,'Annex 2 EHV charges'!$D:$O,9,FALSE)=0,"",VLOOKUP($A115,'Annex 2 EHV charges'!$D:$O,9,FALSE)),"")</f>
        <v/>
      </c>
      <c r="F115" s="178">
        <f>IFERROR(IF(VLOOKUP($A115,'Annex 2 EHV charges'!$D:$O,10,FALSE)=0,"",VLOOKUP($A115,'Annex 2 EHV charges'!$D:$O,10,FALSE)),"")</f>
        <v>801.33</v>
      </c>
      <c r="G115" s="179">
        <f>IFERROR(IF(VLOOKUP($A115,'Annex 2 EHV charges'!$D:$O,11,FALSE)=0,"",VLOOKUP($A115,'Annex 2 EHV charges'!$D:$O,11,FALSE)),"")</f>
        <v>0.05</v>
      </c>
      <c r="H115" s="179">
        <f>IFERROR(IF(VLOOKUP($A115,'Annex 2 EHV charges'!$D:$O,12,FALSE)=0,"",VLOOKUP($A115,'Annex 2 EHV charges'!$D:$O,12,FALSE)),"")</f>
        <v>0.05</v>
      </c>
    </row>
    <row r="116" spans="1:8" x14ac:dyDescent="0.2">
      <c r="A116" s="173">
        <f t="array" ref="A116">IFERROR(INDEX('Annex 2 EHV charges'!$D$11:$D$260, MATCH(0, IF(ISBLANK('Annex 2 EHV charges'!$D$11:$D$260),1, COUNTIF(A$4:$A115, 'Annex 2 EHV charges'!$D$11:$D$260)), 0)),"")</f>
        <v>666</v>
      </c>
      <c r="B116" s="172">
        <f>IF($A116="","",VLOOKUP($A116,'Annex 2 EHV charges'!$D:$O,2,0))</f>
        <v>666</v>
      </c>
      <c r="C116" s="173">
        <f>IF($A116="","",VLOOKUP($A116,'Annex 2 EHV charges'!$D:$O,3,0))</f>
        <v>1170000409701</v>
      </c>
      <c r="D116" s="172" t="str">
        <f>IF($A116="","",VLOOKUP($A116,'Annex 2 EHV charges'!$D:$O,4,0))</f>
        <v>Hall Farm PV</v>
      </c>
      <c r="E116" s="177" t="str">
        <f>IFERROR(IF(VLOOKUP($A116,'Annex 2 EHV charges'!$D:$O,9,FALSE)=0,"",VLOOKUP($A116,'Annex 2 EHV charges'!$D:$O,9,FALSE)),"")</f>
        <v/>
      </c>
      <c r="F116" s="178">
        <f>IFERROR(IF(VLOOKUP($A116,'Annex 2 EHV charges'!$D:$O,10,FALSE)=0,"",VLOOKUP($A116,'Annex 2 EHV charges'!$D:$O,10,FALSE)),"")</f>
        <v>641.96</v>
      </c>
      <c r="G116" s="179">
        <f>IFERROR(IF(VLOOKUP($A116,'Annex 2 EHV charges'!$D:$O,11,FALSE)=0,"",VLOOKUP($A116,'Annex 2 EHV charges'!$D:$O,11,FALSE)),"")</f>
        <v>0.05</v>
      </c>
      <c r="H116" s="179">
        <f>IFERROR(IF(VLOOKUP($A116,'Annex 2 EHV charges'!$D:$O,12,FALSE)=0,"",VLOOKUP($A116,'Annex 2 EHV charges'!$D:$O,12,FALSE)),"")</f>
        <v>0.05</v>
      </c>
    </row>
    <row r="117" spans="1:8" x14ac:dyDescent="0.2">
      <c r="A117" s="173">
        <f t="array" ref="A117">IFERROR(INDEX('Annex 2 EHV charges'!$D$11:$D$260, MATCH(0, IF(ISBLANK('Annex 2 EHV charges'!$D$11:$D$260),1, COUNTIF(A$4:$A116, 'Annex 2 EHV charges'!$D$11:$D$260)), 0)),"")</f>
        <v>667</v>
      </c>
      <c r="B117" s="172">
        <f>IF($A117="","",VLOOKUP($A117,'Annex 2 EHV charges'!$D:$O,2,0))</f>
        <v>667</v>
      </c>
      <c r="C117" s="173">
        <f>IF($A117="","",VLOOKUP($A117,'Annex 2 EHV charges'!$D:$O,3,0))</f>
        <v>1170000415955</v>
      </c>
      <c r="D117" s="172" t="str">
        <f>IF($A117="","",VLOOKUP($A117,'Annex 2 EHV charges'!$D:$O,4,0))</f>
        <v>Gaultney Solar Park</v>
      </c>
      <c r="E117" s="177" t="str">
        <f>IFERROR(IF(VLOOKUP($A117,'Annex 2 EHV charges'!$D:$O,9,FALSE)=0,"",VLOOKUP($A117,'Annex 2 EHV charges'!$D:$O,9,FALSE)),"")</f>
        <v/>
      </c>
      <c r="F117" s="178">
        <f>IFERROR(IF(VLOOKUP($A117,'Annex 2 EHV charges'!$D:$O,10,FALSE)=0,"",VLOOKUP($A117,'Annex 2 EHV charges'!$D:$O,10,FALSE)),"")</f>
        <v>317.68</v>
      </c>
      <c r="G117" s="179">
        <f>IFERROR(IF(VLOOKUP($A117,'Annex 2 EHV charges'!$D:$O,11,FALSE)=0,"",VLOOKUP($A117,'Annex 2 EHV charges'!$D:$O,11,FALSE)),"")</f>
        <v>0.05</v>
      </c>
      <c r="H117" s="179">
        <f>IFERROR(IF(VLOOKUP($A117,'Annex 2 EHV charges'!$D:$O,12,FALSE)=0,"",VLOOKUP($A117,'Annex 2 EHV charges'!$D:$O,12,FALSE)),"")</f>
        <v>0.05</v>
      </c>
    </row>
    <row r="118" spans="1:8" x14ac:dyDescent="0.2">
      <c r="A118" s="173">
        <f t="array" ref="A118">IFERROR(INDEX('Annex 2 EHV charges'!$D$11:$D$260, MATCH(0, IF(ISBLANK('Annex 2 EHV charges'!$D$11:$D$260),1, COUNTIF(A$4:$A117, 'Annex 2 EHV charges'!$D$11:$D$260)), 0)),"")</f>
        <v>668</v>
      </c>
      <c r="B118" s="172">
        <f>IF($A118="","",VLOOKUP($A118,'Annex 2 EHV charges'!$D:$O,2,0))</f>
        <v>668</v>
      </c>
      <c r="C118" s="173">
        <f>IF($A118="","",VLOOKUP($A118,'Annex 2 EHV charges'!$D:$O,3,0))</f>
        <v>1170000413708</v>
      </c>
      <c r="D118" s="172" t="str">
        <f>IF($A118="","",VLOOKUP($A118,'Annex 2 EHV charges'!$D:$O,4,0))</f>
        <v>Fiskerton Solar Farm</v>
      </c>
      <c r="E118" s="177" t="str">
        <f>IFERROR(IF(VLOOKUP($A118,'Annex 2 EHV charges'!$D:$O,9,FALSE)=0,"",VLOOKUP($A118,'Annex 2 EHV charges'!$D:$O,9,FALSE)),"")</f>
        <v/>
      </c>
      <c r="F118" s="178">
        <f>IFERROR(IF(VLOOKUP($A118,'Annex 2 EHV charges'!$D:$O,10,FALSE)=0,"",VLOOKUP($A118,'Annex 2 EHV charges'!$D:$O,10,FALSE)),"")</f>
        <v>2269.7800000000002</v>
      </c>
      <c r="G118" s="179">
        <f>IFERROR(IF(VLOOKUP($A118,'Annex 2 EHV charges'!$D:$O,11,FALSE)=0,"",VLOOKUP($A118,'Annex 2 EHV charges'!$D:$O,11,FALSE)),"")</f>
        <v>0.05</v>
      </c>
      <c r="H118" s="179">
        <f>IFERROR(IF(VLOOKUP($A118,'Annex 2 EHV charges'!$D:$O,12,FALSE)=0,"",VLOOKUP($A118,'Annex 2 EHV charges'!$D:$O,12,FALSE)),"")</f>
        <v>0.05</v>
      </c>
    </row>
    <row r="119" spans="1:8" x14ac:dyDescent="0.2">
      <c r="A119" s="173">
        <f t="array" ref="A119">IFERROR(INDEX('Annex 2 EHV charges'!$D$11:$D$260, MATCH(0, IF(ISBLANK('Annex 2 EHV charges'!$D$11:$D$260),1, COUNTIF(A$4:$A118, 'Annex 2 EHV charges'!$D$11:$D$260)), 0)),"")</f>
        <v>669</v>
      </c>
      <c r="B119" s="172">
        <f>IF($A119="","",VLOOKUP($A119,'Annex 2 EHV charges'!$D:$O,2,0))</f>
        <v>669</v>
      </c>
      <c r="C119" s="173">
        <f>IF($A119="","",VLOOKUP($A119,'Annex 2 EHV charges'!$D:$O,3,0))</f>
        <v>1170000424913</v>
      </c>
      <c r="D119" s="172" t="str">
        <f>IF($A119="","",VLOOKUP($A119,'Annex 2 EHV charges'!$D:$O,4,0))</f>
        <v>Mount Mill Solar Park</v>
      </c>
      <c r="E119" s="177" t="str">
        <f>IFERROR(IF(VLOOKUP($A119,'Annex 2 EHV charges'!$D:$O,9,FALSE)=0,"",VLOOKUP($A119,'Annex 2 EHV charges'!$D:$O,9,FALSE)),"")</f>
        <v/>
      </c>
      <c r="F119" s="178">
        <f>IFERROR(IF(VLOOKUP($A119,'Annex 2 EHV charges'!$D:$O,10,FALSE)=0,"",VLOOKUP($A119,'Annex 2 EHV charges'!$D:$O,10,FALSE)),"")</f>
        <v>706.69</v>
      </c>
      <c r="G119" s="179">
        <f>IFERROR(IF(VLOOKUP($A119,'Annex 2 EHV charges'!$D:$O,11,FALSE)=0,"",VLOOKUP($A119,'Annex 2 EHV charges'!$D:$O,11,FALSE)),"")</f>
        <v>0.05</v>
      </c>
      <c r="H119" s="179">
        <f>IFERROR(IF(VLOOKUP($A119,'Annex 2 EHV charges'!$D:$O,12,FALSE)=0,"",VLOOKUP($A119,'Annex 2 EHV charges'!$D:$O,12,FALSE)),"")</f>
        <v>0.05</v>
      </c>
    </row>
    <row r="120" spans="1:8" x14ac:dyDescent="0.2">
      <c r="A120" s="173">
        <f t="array" ref="A120">IFERROR(INDEX('Annex 2 EHV charges'!$D$11:$D$260, MATCH(0, IF(ISBLANK('Annex 2 EHV charges'!$D$11:$D$260),1, COUNTIF(A$4:$A119, 'Annex 2 EHV charges'!$D$11:$D$260)), 0)),"")</f>
        <v>670</v>
      </c>
      <c r="B120" s="172">
        <f>IF($A120="","",VLOOKUP($A120,'Annex 2 EHV charges'!$D:$O,2,0))</f>
        <v>670</v>
      </c>
      <c r="C120" s="173">
        <f>IF($A120="","",VLOOKUP($A120,'Annex 2 EHV charges'!$D:$O,3,0))</f>
        <v>1170000427180</v>
      </c>
      <c r="D120" s="172" t="str">
        <f>IF($A120="","",VLOOKUP($A120,'Annex 2 EHV charges'!$D:$O,4,0))</f>
        <v>Podington Airfield WF</v>
      </c>
      <c r="E120" s="177" t="str">
        <f>IFERROR(IF(VLOOKUP($A120,'Annex 2 EHV charges'!$D:$O,9,FALSE)=0,"",VLOOKUP($A120,'Annex 2 EHV charges'!$D:$O,9,FALSE)),"")</f>
        <v/>
      </c>
      <c r="F120" s="178">
        <f>IFERROR(IF(VLOOKUP($A120,'Annex 2 EHV charges'!$D:$O,10,FALSE)=0,"",VLOOKUP($A120,'Annex 2 EHV charges'!$D:$O,10,FALSE)),"")</f>
        <v>292.47000000000003</v>
      </c>
      <c r="G120" s="179">
        <f>IFERROR(IF(VLOOKUP($A120,'Annex 2 EHV charges'!$D:$O,11,FALSE)=0,"",VLOOKUP($A120,'Annex 2 EHV charges'!$D:$O,11,FALSE)),"")</f>
        <v>0.05</v>
      </c>
      <c r="H120" s="179">
        <f>IFERROR(IF(VLOOKUP($A120,'Annex 2 EHV charges'!$D:$O,12,FALSE)=0,"",VLOOKUP($A120,'Annex 2 EHV charges'!$D:$O,12,FALSE)),"")</f>
        <v>0.05</v>
      </c>
    </row>
    <row r="121" spans="1:8" x14ac:dyDescent="0.2">
      <c r="A121" s="173">
        <f t="array" ref="A121">IFERROR(INDEX('Annex 2 EHV charges'!$D$11:$D$260, MATCH(0, IF(ISBLANK('Annex 2 EHV charges'!$D$11:$D$260),1, COUNTIF(A$4:$A120, 'Annex 2 EHV charges'!$D$11:$D$260)), 0)),"")</f>
        <v>671</v>
      </c>
      <c r="B121" s="172">
        <f>IF($A121="","",VLOOKUP($A121,'Annex 2 EHV charges'!$D:$O,2,0))</f>
        <v>671</v>
      </c>
      <c r="C121" s="173">
        <f>IF($A121="","",VLOOKUP($A121,'Annex 2 EHV charges'!$D:$O,3,0))</f>
        <v>1170000428537</v>
      </c>
      <c r="D121" s="172" t="str">
        <f>IF($A121="","",VLOOKUP($A121,'Annex 2 EHV charges'!$D:$O,4,0))</f>
        <v>Branston South PV Farm</v>
      </c>
      <c r="E121" s="177" t="str">
        <f>IFERROR(IF(VLOOKUP($A121,'Annex 2 EHV charges'!$D:$O,9,FALSE)=0,"",VLOOKUP($A121,'Annex 2 EHV charges'!$D:$O,9,FALSE)),"")</f>
        <v/>
      </c>
      <c r="F121" s="178">
        <f>IFERROR(IF(VLOOKUP($A121,'Annex 2 EHV charges'!$D:$O,10,FALSE)=0,"",VLOOKUP($A121,'Annex 2 EHV charges'!$D:$O,10,FALSE)),"")</f>
        <v>1025.93</v>
      </c>
      <c r="G121" s="179">
        <f>IFERROR(IF(VLOOKUP($A121,'Annex 2 EHV charges'!$D:$O,11,FALSE)=0,"",VLOOKUP($A121,'Annex 2 EHV charges'!$D:$O,11,FALSE)),"")</f>
        <v>0.05</v>
      </c>
      <c r="H121" s="179">
        <f>IFERROR(IF(VLOOKUP($A121,'Annex 2 EHV charges'!$D:$O,12,FALSE)=0,"",VLOOKUP($A121,'Annex 2 EHV charges'!$D:$O,12,FALSE)),"")</f>
        <v>0.05</v>
      </c>
    </row>
    <row r="122" spans="1:8" x14ac:dyDescent="0.2">
      <c r="A122" s="173">
        <f t="array" ref="A122">IFERROR(INDEX('Annex 2 EHV charges'!$D$11:$D$260, MATCH(0, IF(ISBLANK('Annex 2 EHV charges'!$D$11:$D$260),1, COUNTIF(A$4:$A121, 'Annex 2 EHV charges'!$D$11:$D$260)), 0)),"")</f>
        <v>672</v>
      </c>
      <c r="B122" s="172">
        <f>IF($A122="","",VLOOKUP($A122,'Annex 2 EHV charges'!$D:$O,2,0))</f>
        <v>672</v>
      </c>
      <c r="C122" s="173">
        <f>IF($A122="","",VLOOKUP($A122,'Annex 2 EHV charges'!$D:$O,3,0))</f>
        <v>1170000430191</v>
      </c>
      <c r="D122" s="172" t="str">
        <f>IF($A122="","",VLOOKUP($A122,'Annex 2 EHV charges'!$D:$O,4,0))</f>
        <v>Eakring Solar Farm</v>
      </c>
      <c r="E122" s="177" t="str">
        <f>IFERROR(IF(VLOOKUP($A122,'Annex 2 EHV charges'!$D:$O,9,FALSE)=0,"",VLOOKUP($A122,'Annex 2 EHV charges'!$D:$O,9,FALSE)),"")</f>
        <v/>
      </c>
      <c r="F122" s="178">
        <f>IFERROR(IF(VLOOKUP($A122,'Annex 2 EHV charges'!$D:$O,10,FALSE)=0,"",VLOOKUP($A122,'Annex 2 EHV charges'!$D:$O,10,FALSE)),"")</f>
        <v>326.04000000000002</v>
      </c>
      <c r="G122" s="179">
        <f>IFERROR(IF(VLOOKUP($A122,'Annex 2 EHV charges'!$D:$O,11,FALSE)=0,"",VLOOKUP($A122,'Annex 2 EHV charges'!$D:$O,11,FALSE)),"")</f>
        <v>0.05</v>
      </c>
      <c r="H122" s="179">
        <f>IFERROR(IF(VLOOKUP($A122,'Annex 2 EHV charges'!$D:$O,12,FALSE)=0,"",VLOOKUP($A122,'Annex 2 EHV charges'!$D:$O,12,FALSE)),"")</f>
        <v>0.05</v>
      </c>
    </row>
    <row r="123" spans="1:8" x14ac:dyDescent="0.2">
      <c r="A123" s="173">
        <f t="array" ref="A123">IFERROR(INDEX('Annex 2 EHV charges'!$D$11:$D$260, MATCH(0, IF(ISBLANK('Annex 2 EHV charges'!$D$11:$D$260),1, COUNTIF(A$4:$A122, 'Annex 2 EHV charges'!$D$11:$D$260)), 0)),"")</f>
        <v>673</v>
      </c>
      <c r="B123" s="172">
        <f>IF($A123="","",VLOOKUP($A123,'Annex 2 EHV charges'!$D:$O,2,0))</f>
        <v>673</v>
      </c>
      <c r="C123" s="173">
        <f>IF($A123="","",VLOOKUP($A123,'Annex 2 EHV charges'!$D:$O,3,0))</f>
        <v>1170000439886</v>
      </c>
      <c r="D123" s="172" t="str">
        <f>IF($A123="","",VLOOKUP($A123,'Annex 2 EHV charges'!$D:$O,4,0))</f>
        <v>Ragdale PV Solar Park</v>
      </c>
      <c r="E123" s="177" t="str">
        <f>IFERROR(IF(VLOOKUP($A123,'Annex 2 EHV charges'!$D:$O,9,FALSE)=0,"",VLOOKUP($A123,'Annex 2 EHV charges'!$D:$O,9,FALSE)),"")</f>
        <v/>
      </c>
      <c r="F123" s="178" t="str">
        <f>IFERROR(IF(VLOOKUP($A123,'Annex 2 EHV charges'!$D:$O,10,FALSE)=0,"",VLOOKUP($A123,'Annex 2 EHV charges'!$D:$O,10,FALSE)),"")</f>
        <v/>
      </c>
      <c r="G123" s="179">
        <f>IFERROR(IF(VLOOKUP($A123,'Annex 2 EHV charges'!$D:$O,11,FALSE)=0,"",VLOOKUP($A123,'Annex 2 EHV charges'!$D:$O,11,FALSE)),"")</f>
        <v>0.05</v>
      </c>
      <c r="H123" s="179">
        <f>IFERROR(IF(VLOOKUP($A123,'Annex 2 EHV charges'!$D:$O,12,FALSE)=0,"",VLOOKUP($A123,'Annex 2 EHV charges'!$D:$O,12,FALSE)),"")</f>
        <v>0.05</v>
      </c>
    </row>
    <row r="124" spans="1:8" x14ac:dyDescent="0.2">
      <c r="A124" s="173">
        <f t="array" ref="A124">IFERROR(INDEX('Annex 2 EHV charges'!$D$11:$D$260, MATCH(0, IF(ISBLANK('Annex 2 EHV charges'!$D$11:$D$260),1, COUNTIF(A$4:$A123, 'Annex 2 EHV charges'!$D$11:$D$260)), 0)),"")</f>
        <v>674</v>
      </c>
      <c r="B124" s="172">
        <f>IF($A124="","",VLOOKUP($A124,'Annex 2 EHV charges'!$D:$O,2,0))</f>
        <v>674</v>
      </c>
      <c r="C124" s="173">
        <f>IF($A124="","",VLOOKUP($A124,'Annex 2 EHV charges'!$D:$O,3,0))</f>
        <v>1170000438321</v>
      </c>
      <c r="D124" s="172" t="str">
        <f>IF($A124="","",VLOOKUP($A124,'Annex 2 EHV charges'!$D:$O,4,0))</f>
        <v>Thoresby Solar Farm</v>
      </c>
      <c r="E124" s="177" t="str">
        <f>IFERROR(IF(VLOOKUP($A124,'Annex 2 EHV charges'!$D:$O,9,FALSE)=0,"",VLOOKUP($A124,'Annex 2 EHV charges'!$D:$O,9,FALSE)),"")</f>
        <v/>
      </c>
      <c r="F124" s="178">
        <f>IFERROR(IF(VLOOKUP($A124,'Annex 2 EHV charges'!$D:$O,10,FALSE)=0,"",VLOOKUP($A124,'Annex 2 EHV charges'!$D:$O,10,FALSE)),"")</f>
        <v>639.64</v>
      </c>
      <c r="G124" s="179">
        <f>IFERROR(IF(VLOOKUP($A124,'Annex 2 EHV charges'!$D:$O,11,FALSE)=0,"",VLOOKUP($A124,'Annex 2 EHV charges'!$D:$O,11,FALSE)),"")</f>
        <v>0.05</v>
      </c>
      <c r="H124" s="179">
        <f>IFERROR(IF(VLOOKUP($A124,'Annex 2 EHV charges'!$D:$O,12,FALSE)=0,"",VLOOKUP($A124,'Annex 2 EHV charges'!$D:$O,12,FALSE)),"")</f>
        <v>0.05</v>
      </c>
    </row>
    <row r="125" spans="1:8" x14ac:dyDescent="0.2">
      <c r="A125" s="173">
        <f t="array" ref="A125">IFERROR(INDEX('Annex 2 EHV charges'!$D$11:$D$260, MATCH(0, IF(ISBLANK('Annex 2 EHV charges'!$D$11:$D$260),1, COUNTIF(A$4:$A124, 'Annex 2 EHV charges'!$D$11:$D$260)), 0)),"")</f>
        <v>675</v>
      </c>
      <c r="B125" s="172">
        <f>IF($A125="","",VLOOKUP($A125,'Annex 2 EHV charges'!$D:$O,2,0))</f>
        <v>675</v>
      </c>
      <c r="C125" s="173">
        <f>IF($A125="","",VLOOKUP($A125,'Annex 2 EHV charges'!$D:$O,3,0))</f>
        <v>1170000437220</v>
      </c>
      <c r="D125" s="172" t="str">
        <f>IF($A125="","",VLOOKUP($A125,'Annex 2 EHV charges'!$D:$O,4,0))</f>
        <v>Welbeck Solar Farm</v>
      </c>
      <c r="E125" s="177" t="str">
        <f>IFERROR(IF(VLOOKUP($A125,'Annex 2 EHV charges'!$D:$O,9,FALSE)=0,"",VLOOKUP($A125,'Annex 2 EHV charges'!$D:$O,9,FALSE)),"")</f>
        <v/>
      </c>
      <c r="F125" s="178">
        <f>IFERROR(IF(VLOOKUP($A125,'Annex 2 EHV charges'!$D:$O,10,FALSE)=0,"",VLOOKUP($A125,'Annex 2 EHV charges'!$D:$O,10,FALSE)),"")</f>
        <v>579.23</v>
      </c>
      <c r="G125" s="179">
        <f>IFERROR(IF(VLOOKUP($A125,'Annex 2 EHV charges'!$D:$O,11,FALSE)=0,"",VLOOKUP($A125,'Annex 2 EHV charges'!$D:$O,11,FALSE)),"")</f>
        <v>0.05</v>
      </c>
      <c r="H125" s="179">
        <f>IFERROR(IF(VLOOKUP($A125,'Annex 2 EHV charges'!$D:$O,12,FALSE)=0,"",VLOOKUP($A125,'Annex 2 EHV charges'!$D:$O,12,FALSE)),"")</f>
        <v>0.05</v>
      </c>
    </row>
    <row r="126" spans="1:8" x14ac:dyDescent="0.2">
      <c r="A126" s="173">
        <f t="array" ref="A126">IFERROR(INDEX('Annex 2 EHV charges'!$D$11:$D$260, MATCH(0, IF(ISBLANK('Annex 2 EHV charges'!$D$11:$D$260),1, COUNTIF(A$4:$A125, 'Annex 2 EHV charges'!$D$11:$D$260)), 0)),"")</f>
        <v>676</v>
      </c>
      <c r="B126" s="172">
        <f>IF($A126="","",VLOOKUP($A126,'Annex 2 EHV charges'!$D:$O,2,0))</f>
        <v>676</v>
      </c>
      <c r="C126" s="173">
        <f>IF($A126="","",VLOOKUP($A126,'Annex 2 EHV charges'!$D:$O,3,0))</f>
        <v>1170000444681</v>
      </c>
      <c r="D126" s="172" t="str">
        <f>IF($A126="","",VLOOKUP($A126,'Annex 2 EHV charges'!$D:$O,4,0))</f>
        <v>Atherstone Solar Farm</v>
      </c>
      <c r="E126" s="177" t="str">
        <f>IFERROR(IF(VLOOKUP($A126,'Annex 2 EHV charges'!$D:$O,9,FALSE)=0,"",VLOOKUP($A126,'Annex 2 EHV charges'!$D:$O,9,FALSE)),"")</f>
        <v/>
      </c>
      <c r="F126" s="178">
        <f>IFERROR(IF(VLOOKUP($A126,'Annex 2 EHV charges'!$D:$O,10,FALSE)=0,"",VLOOKUP($A126,'Annex 2 EHV charges'!$D:$O,10,FALSE)),"")</f>
        <v>581.55999999999995</v>
      </c>
      <c r="G126" s="179">
        <f>IFERROR(IF(VLOOKUP($A126,'Annex 2 EHV charges'!$D:$O,11,FALSE)=0,"",VLOOKUP($A126,'Annex 2 EHV charges'!$D:$O,11,FALSE)),"")</f>
        <v>0.05</v>
      </c>
      <c r="H126" s="179">
        <f>IFERROR(IF(VLOOKUP($A126,'Annex 2 EHV charges'!$D:$O,12,FALSE)=0,"",VLOOKUP($A126,'Annex 2 EHV charges'!$D:$O,12,FALSE)),"")</f>
        <v>0.05</v>
      </c>
    </row>
    <row r="127" spans="1:8" x14ac:dyDescent="0.2">
      <c r="A127" s="173">
        <f t="array" ref="A127">IFERROR(INDEX('Annex 2 EHV charges'!$D$11:$D$260, MATCH(0, IF(ISBLANK('Annex 2 EHV charges'!$D$11:$D$260),1, COUNTIF(A$4:$A126, 'Annex 2 EHV charges'!$D$11:$D$260)), 0)),"")</f>
        <v>677</v>
      </c>
      <c r="B127" s="172">
        <f>IF($A127="","",VLOOKUP($A127,'Annex 2 EHV charges'!$D:$O,2,0))</f>
        <v>677</v>
      </c>
      <c r="C127" s="173">
        <f>IF($A127="","",VLOOKUP($A127,'Annex 2 EHV charges'!$D:$O,3,0))</f>
        <v>1170000445133</v>
      </c>
      <c r="D127" s="172" t="str">
        <f>IF($A127="","",VLOOKUP($A127,'Annex 2 EHV charges'!$D:$O,4,0))</f>
        <v>Babworth Estate PV Farm</v>
      </c>
      <c r="E127" s="177" t="str">
        <f>IFERROR(IF(VLOOKUP($A127,'Annex 2 EHV charges'!$D:$O,9,FALSE)=0,"",VLOOKUP($A127,'Annex 2 EHV charges'!$D:$O,9,FALSE)),"")</f>
        <v/>
      </c>
      <c r="F127" s="178">
        <f>IFERROR(IF(VLOOKUP($A127,'Annex 2 EHV charges'!$D:$O,10,FALSE)=0,"",VLOOKUP($A127,'Annex 2 EHV charges'!$D:$O,10,FALSE)),"")</f>
        <v>512.29999999999995</v>
      </c>
      <c r="G127" s="179">
        <f>IFERROR(IF(VLOOKUP($A127,'Annex 2 EHV charges'!$D:$O,11,FALSE)=0,"",VLOOKUP($A127,'Annex 2 EHV charges'!$D:$O,11,FALSE)),"")</f>
        <v>0.05</v>
      </c>
      <c r="H127" s="179">
        <f>IFERROR(IF(VLOOKUP($A127,'Annex 2 EHV charges'!$D:$O,12,FALSE)=0,"",VLOOKUP($A127,'Annex 2 EHV charges'!$D:$O,12,FALSE)),"")</f>
        <v>0.05</v>
      </c>
    </row>
    <row r="128" spans="1:8" x14ac:dyDescent="0.2">
      <c r="A128" s="173">
        <f t="array" ref="A128">IFERROR(INDEX('Annex 2 EHV charges'!$D$11:$D$260, MATCH(0, IF(ISBLANK('Annex 2 EHV charges'!$D$11:$D$260),1, COUNTIF(A$4:$A127, 'Annex 2 EHV charges'!$D$11:$D$260)), 0)),"")</f>
        <v>678</v>
      </c>
      <c r="B128" s="172">
        <f>IF($A128="","",VLOOKUP($A128,'Annex 2 EHV charges'!$D:$O,2,0))</f>
        <v>678</v>
      </c>
      <c r="C128" s="173">
        <f>IF($A128="","",VLOOKUP($A128,'Annex 2 EHV charges'!$D:$O,3,0))</f>
        <v>1170000446128</v>
      </c>
      <c r="D128" s="172" t="str">
        <f>IF($A128="","",VLOOKUP($A128,'Annex 2 EHV charges'!$D:$O,4,0))</f>
        <v>Gawcott Fields Farm Solar Park</v>
      </c>
      <c r="E128" s="177" t="str">
        <f>IFERROR(IF(VLOOKUP($A128,'Annex 2 EHV charges'!$D:$O,9,FALSE)=0,"",VLOOKUP($A128,'Annex 2 EHV charges'!$D:$O,9,FALSE)),"")</f>
        <v/>
      </c>
      <c r="F128" s="178">
        <f>IFERROR(IF(VLOOKUP($A128,'Annex 2 EHV charges'!$D:$O,10,FALSE)=0,"",VLOOKUP($A128,'Annex 2 EHV charges'!$D:$O,10,FALSE)),"")</f>
        <v>277.37</v>
      </c>
      <c r="G128" s="179">
        <f>IFERROR(IF(VLOOKUP($A128,'Annex 2 EHV charges'!$D:$O,11,FALSE)=0,"",VLOOKUP($A128,'Annex 2 EHV charges'!$D:$O,11,FALSE)),"")</f>
        <v>0.05</v>
      </c>
      <c r="H128" s="179">
        <f>IFERROR(IF(VLOOKUP($A128,'Annex 2 EHV charges'!$D:$O,12,FALSE)=0,"",VLOOKUP($A128,'Annex 2 EHV charges'!$D:$O,12,FALSE)),"")</f>
        <v>0.05</v>
      </c>
    </row>
    <row r="129" spans="1:8" x14ac:dyDescent="0.2">
      <c r="A129" s="173">
        <f t="array" ref="A129">IFERROR(INDEX('Annex 2 EHV charges'!$D$11:$D$260, MATCH(0, IF(ISBLANK('Annex 2 EHV charges'!$D$11:$D$260),1, COUNTIF(A$4:$A128, 'Annex 2 EHV charges'!$D$11:$D$260)), 0)),"")</f>
        <v>679</v>
      </c>
      <c r="B129" s="172">
        <f>IF($A129="","",VLOOKUP($A129,'Annex 2 EHV charges'!$D:$O,2,0))</f>
        <v>679</v>
      </c>
      <c r="C129" s="173">
        <f>IF($A129="","",VLOOKUP($A129,'Annex 2 EHV charges'!$D:$O,3,0))</f>
        <v>1170000446606</v>
      </c>
      <c r="D129" s="172" t="str">
        <f>IF($A129="","",VLOOKUP($A129,'Annex 2 EHV charges'!$D:$O,4,0))</f>
        <v>Homestead Farm Solar Park</v>
      </c>
      <c r="E129" s="177" t="str">
        <f>IFERROR(IF(VLOOKUP($A129,'Annex 2 EHV charges'!$D:$O,9,FALSE)=0,"",VLOOKUP($A129,'Annex 2 EHV charges'!$D:$O,9,FALSE)),"")</f>
        <v/>
      </c>
      <c r="F129" s="178">
        <f>IFERROR(IF(VLOOKUP($A129,'Annex 2 EHV charges'!$D:$O,10,FALSE)=0,"",VLOOKUP($A129,'Annex 2 EHV charges'!$D:$O,10,FALSE)),"")</f>
        <v>708.89</v>
      </c>
      <c r="G129" s="179">
        <f>IFERROR(IF(VLOOKUP($A129,'Annex 2 EHV charges'!$D:$O,11,FALSE)=0,"",VLOOKUP($A129,'Annex 2 EHV charges'!$D:$O,11,FALSE)),"")</f>
        <v>0.05</v>
      </c>
      <c r="H129" s="179">
        <f>IFERROR(IF(VLOOKUP($A129,'Annex 2 EHV charges'!$D:$O,12,FALSE)=0,"",VLOOKUP($A129,'Annex 2 EHV charges'!$D:$O,12,FALSE)),"")</f>
        <v>0.05</v>
      </c>
    </row>
    <row r="130" spans="1:8" x14ac:dyDescent="0.2">
      <c r="A130" s="173">
        <f t="array" ref="A130">IFERROR(INDEX('Annex 2 EHV charges'!$D$11:$D$260, MATCH(0, IF(ISBLANK('Annex 2 EHV charges'!$D$11:$D$260),1, COUNTIF(A$4:$A129, 'Annex 2 EHV charges'!$D$11:$D$260)), 0)),"")</f>
        <v>680</v>
      </c>
      <c r="B130" s="172">
        <f>IF($A130="","",VLOOKUP($A130,'Annex 2 EHV charges'!$D:$O,2,0))</f>
        <v>680</v>
      </c>
      <c r="C130" s="173">
        <f>IF($A130="","",VLOOKUP($A130,'Annex 2 EHV charges'!$D:$O,3,0))</f>
        <v>1170000447042</v>
      </c>
      <c r="D130" s="172" t="str">
        <f>IF($A130="","",VLOOKUP($A130,'Annex 2 EHV charges'!$D:$O,4,0))</f>
        <v>Grange Solar Farm</v>
      </c>
      <c r="E130" s="177" t="str">
        <f>IFERROR(IF(VLOOKUP($A130,'Annex 2 EHV charges'!$D:$O,9,FALSE)=0,"",VLOOKUP($A130,'Annex 2 EHV charges'!$D:$O,9,FALSE)),"")</f>
        <v/>
      </c>
      <c r="F130" s="178">
        <f>IFERROR(IF(VLOOKUP($A130,'Annex 2 EHV charges'!$D:$O,10,FALSE)=0,"",VLOOKUP($A130,'Annex 2 EHV charges'!$D:$O,10,FALSE)),"")</f>
        <v>294.36</v>
      </c>
      <c r="G130" s="179">
        <f>IFERROR(IF(VLOOKUP($A130,'Annex 2 EHV charges'!$D:$O,11,FALSE)=0,"",VLOOKUP($A130,'Annex 2 EHV charges'!$D:$O,11,FALSE)),"")</f>
        <v>0.05</v>
      </c>
      <c r="H130" s="179">
        <f>IFERROR(IF(VLOOKUP($A130,'Annex 2 EHV charges'!$D:$O,12,FALSE)=0,"",VLOOKUP($A130,'Annex 2 EHV charges'!$D:$O,12,FALSE)),"")</f>
        <v>0.05</v>
      </c>
    </row>
    <row r="131" spans="1:8" x14ac:dyDescent="0.2">
      <c r="A131" s="173" t="str">
        <f t="array" ref="A131">IFERROR(INDEX('Annex 2 EHV charges'!$D$11:$D$260, MATCH(0, IF(ISBLANK('Annex 2 EHV charges'!$D$11:$D$260),1, COUNTIF(A$4:$A130, 'Annex 2 EHV charges'!$D$11:$D$260)), 0)),"")</f>
        <v>7015E</v>
      </c>
      <c r="B131" s="172">
        <f>IF($A131="","",VLOOKUP($A131,'Annex 2 EHV charges'!$D:$O,2,0))</f>
        <v>7015</v>
      </c>
      <c r="C131" s="173">
        <f>IF($A131="","",VLOOKUP($A131,'Annex 2 EHV charges'!$D:$O,3,0))</f>
        <v>7015</v>
      </c>
      <c r="D131" s="172" t="str">
        <f>IF($A131="","",VLOOKUP($A131,'Annex 2 EHV charges'!$D:$O,4,0))</f>
        <v>Corby Power generation</v>
      </c>
      <c r="E131" s="177" t="str">
        <f>IFERROR(IF(VLOOKUP($A131,'Annex 2 EHV charges'!$D:$O,9,FALSE)=0,"",VLOOKUP($A131,'Annex 2 EHV charges'!$D:$O,9,FALSE)),"")</f>
        <v/>
      </c>
      <c r="F131" s="178">
        <f>IFERROR(IF(VLOOKUP($A131,'Annex 2 EHV charges'!$D:$O,10,FALSE)=0,"",VLOOKUP($A131,'Annex 2 EHV charges'!$D:$O,10,FALSE)),"")</f>
        <v>198.62</v>
      </c>
      <c r="G131" s="179">
        <f>IFERROR(IF(VLOOKUP($A131,'Annex 2 EHV charges'!$D:$O,11,FALSE)=0,"",VLOOKUP($A131,'Annex 2 EHV charges'!$D:$O,11,FALSE)),"")</f>
        <v>0.05</v>
      </c>
      <c r="H131" s="179">
        <f>IFERROR(IF(VLOOKUP($A131,'Annex 2 EHV charges'!$D:$O,12,FALSE)=0,"",VLOOKUP($A131,'Annex 2 EHV charges'!$D:$O,12,FALSE)),"")</f>
        <v>0.05</v>
      </c>
    </row>
    <row r="132" spans="1:8" x14ac:dyDescent="0.2">
      <c r="A132" s="173" t="str">
        <f t="array" ref="A132">IFERROR(INDEX('Annex 2 EHV charges'!$D$11:$D$260, MATCH(0, IF(ISBLANK('Annex 2 EHV charges'!$D$11:$D$260),1, COUNTIF(A$4:$A131, 'Annex 2 EHV charges'!$D$11:$D$260)), 0)),"")</f>
        <v>New Export 1</v>
      </c>
      <c r="B132" s="172" t="str">
        <f>IF($A132="","",VLOOKUP($A132,'Annex 2 EHV charges'!$D:$O,2,0))</f>
        <v>New Export 1</v>
      </c>
      <c r="C132" s="173" t="str">
        <f>IF($A132="","",VLOOKUP($A132,'Annex 2 EHV charges'!$D:$O,3,0))</f>
        <v>New Export 1</v>
      </c>
      <c r="D132" s="172" t="str">
        <f>IF($A132="","",VLOOKUP($A132,'Annex 2 EHV charges'!$D:$O,4,0))</f>
        <v>Whaddon 2872</v>
      </c>
      <c r="E132" s="177" t="str">
        <f>IFERROR(IF(VLOOKUP($A132,'Annex 2 EHV charges'!$D:$O,9,FALSE)=0,"",VLOOKUP($A132,'Annex 2 EHV charges'!$D:$O,9,FALSE)),"")</f>
        <v/>
      </c>
      <c r="F132" s="178">
        <f>IFERROR(IF(VLOOKUP($A132,'Annex 2 EHV charges'!$D:$O,10,FALSE)=0,"",VLOOKUP($A132,'Annex 2 EHV charges'!$D:$O,10,FALSE)),"")</f>
        <v>281.47000000000003</v>
      </c>
      <c r="G132" s="179">
        <f>IFERROR(IF(VLOOKUP($A132,'Annex 2 EHV charges'!$D:$O,11,FALSE)=0,"",VLOOKUP($A132,'Annex 2 EHV charges'!$D:$O,11,FALSE)),"")</f>
        <v>0.05</v>
      </c>
      <c r="H132" s="179">
        <f>IFERROR(IF(VLOOKUP($A132,'Annex 2 EHV charges'!$D:$O,12,FALSE)=0,"",VLOOKUP($A132,'Annex 2 EHV charges'!$D:$O,12,FALSE)),"")</f>
        <v>0.05</v>
      </c>
    </row>
    <row r="133" spans="1:8" x14ac:dyDescent="0.2">
      <c r="A133" s="173" t="str">
        <f t="array" ref="A133">IFERROR(INDEX('Annex 2 EHV charges'!$D$11:$D$260, MATCH(0, IF(ISBLANK('Annex 2 EHV charges'!$D$11:$D$260),1, COUNTIF(A$4:$A132, 'Annex 2 EHV charges'!$D$11:$D$260)), 0)),"")</f>
        <v>New Export 2</v>
      </c>
      <c r="B133" s="172" t="str">
        <f>IF($A133="","",VLOOKUP($A133,'Annex 2 EHV charges'!$D:$O,2,0))</f>
        <v>New Export 2</v>
      </c>
      <c r="C133" s="173" t="str">
        <f>IF($A133="","",VLOOKUP($A133,'Annex 2 EHV charges'!$D:$O,3,0))</f>
        <v>New Export 2</v>
      </c>
      <c r="D133" s="172" t="str">
        <f>IF($A133="","",VLOOKUP($A133,'Annex 2 EHV charges'!$D:$O,4,0))</f>
        <v>Airfield Farm Wind Farm</v>
      </c>
      <c r="E133" s="177" t="str">
        <f>IFERROR(IF(VLOOKUP($A133,'Annex 2 EHV charges'!$D:$O,9,FALSE)=0,"",VLOOKUP($A133,'Annex 2 EHV charges'!$D:$O,9,FALSE)),"")</f>
        <v/>
      </c>
      <c r="F133" s="178">
        <f>IFERROR(IF(VLOOKUP($A133,'Annex 2 EHV charges'!$D:$O,10,FALSE)=0,"",VLOOKUP($A133,'Annex 2 EHV charges'!$D:$O,10,FALSE)),"")</f>
        <v>7553.97</v>
      </c>
      <c r="G133" s="179">
        <f>IFERROR(IF(VLOOKUP($A133,'Annex 2 EHV charges'!$D:$O,11,FALSE)=0,"",VLOOKUP($A133,'Annex 2 EHV charges'!$D:$O,11,FALSE)),"")</f>
        <v>0.05</v>
      </c>
      <c r="H133" s="179">
        <f>IFERROR(IF(VLOOKUP($A133,'Annex 2 EHV charges'!$D:$O,12,FALSE)=0,"",VLOOKUP($A133,'Annex 2 EHV charges'!$D:$O,12,FALSE)),"")</f>
        <v>0.05</v>
      </c>
    </row>
    <row r="134" spans="1:8" x14ac:dyDescent="0.2">
      <c r="A134" s="173" t="str">
        <f t="array" ref="A134">IFERROR(INDEX('Annex 2 EHV charges'!$D$11:$D$260, MATCH(0, IF(ISBLANK('Annex 2 EHV charges'!$D$11:$D$260),1, COUNTIF(A$4:$A133, 'Annex 2 EHV charges'!$D$11:$D$260)), 0)),"")</f>
        <v>New Export 3</v>
      </c>
      <c r="B134" s="172" t="str">
        <f>IF($A134="","",VLOOKUP($A134,'Annex 2 EHV charges'!$D:$O,2,0))</f>
        <v>New Export 3</v>
      </c>
      <c r="C134" s="173" t="str">
        <f>IF($A134="","",VLOOKUP($A134,'Annex 2 EHV charges'!$D:$O,3,0))</f>
        <v>New Export 3</v>
      </c>
      <c r="D134" s="172" t="str">
        <f>IF($A134="","",VLOOKUP($A134,'Annex 2 EHV charges'!$D:$O,4,0))</f>
        <v>Asserby Wind Farm, Trussthorpe</v>
      </c>
      <c r="E134" s="177" t="str">
        <f>IFERROR(IF(VLOOKUP($A134,'Annex 2 EHV charges'!$D:$O,9,FALSE)=0,"",VLOOKUP($A134,'Annex 2 EHV charges'!$D:$O,9,FALSE)),"")</f>
        <v/>
      </c>
      <c r="F134" s="178">
        <f>IFERROR(IF(VLOOKUP($A134,'Annex 2 EHV charges'!$D:$O,10,FALSE)=0,"",VLOOKUP($A134,'Annex 2 EHV charges'!$D:$O,10,FALSE)),"")</f>
        <v>3051.64</v>
      </c>
      <c r="G134" s="179">
        <f>IFERROR(IF(VLOOKUP($A134,'Annex 2 EHV charges'!$D:$O,11,FALSE)=0,"",VLOOKUP($A134,'Annex 2 EHV charges'!$D:$O,11,FALSE)),"")</f>
        <v>0.05</v>
      </c>
      <c r="H134" s="179">
        <f>IFERROR(IF(VLOOKUP($A134,'Annex 2 EHV charges'!$D:$O,12,FALSE)=0,"",VLOOKUP($A134,'Annex 2 EHV charges'!$D:$O,12,FALSE)),"")</f>
        <v>0.05</v>
      </c>
    </row>
    <row r="135" spans="1:8" x14ac:dyDescent="0.2">
      <c r="A135" s="173" t="str">
        <f t="array" ref="A135">IFERROR(INDEX('Annex 2 EHV charges'!$D$11:$D$260, MATCH(0, IF(ISBLANK('Annex 2 EHV charges'!$D$11:$D$260),1, COUNTIF(A$4:$A134, 'Annex 2 EHV charges'!$D$11:$D$260)), 0)),"")</f>
        <v>New Export 4</v>
      </c>
      <c r="B135" s="172" t="str">
        <f>IF($A135="","",VLOOKUP($A135,'Annex 2 EHV charges'!$D:$O,2,0))</f>
        <v>New Export 4</v>
      </c>
      <c r="C135" s="173" t="str">
        <f>IF($A135="","",VLOOKUP($A135,'Annex 2 EHV charges'!$D:$O,3,0))</f>
        <v>New Export 4</v>
      </c>
      <c r="D135" s="172" t="str">
        <f>IF($A135="","",VLOOKUP($A135,'Annex 2 EHV charges'!$D:$O,4,0))</f>
        <v>Baddesley Colliery Solar Farm</v>
      </c>
      <c r="E135" s="177" t="str">
        <f>IFERROR(IF(VLOOKUP($A135,'Annex 2 EHV charges'!$D:$O,9,FALSE)=0,"",VLOOKUP($A135,'Annex 2 EHV charges'!$D:$O,9,FALSE)),"")</f>
        <v/>
      </c>
      <c r="F135" s="178">
        <f>IFERROR(IF(VLOOKUP($A135,'Annex 2 EHV charges'!$D:$O,10,FALSE)=0,"",VLOOKUP($A135,'Annex 2 EHV charges'!$D:$O,10,FALSE)),"")</f>
        <v>578.88</v>
      </c>
      <c r="G135" s="179">
        <f>IFERROR(IF(VLOOKUP($A135,'Annex 2 EHV charges'!$D:$O,11,FALSE)=0,"",VLOOKUP($A135,'Annex 2 EHV charges'!$D:$O,11,FALSE)),"")</f>
        <v>0.05</v>
      </c>
      <c r="H135" s="179">
        <f>IFERROR(IF(VLOOKUP($A135,'Annex 2 EHV charges'!$D:$O,12,FALSE)=0,"",VLOOKUP($A135,'Annex 2 EHV charges'!$D:$O,12,FALSE)),"")</f>
        <v>0.05</v>
      </c>
    </row>
    <row r="136" spans="1:8" x14ac:dyDescent="0.2">
      <c r="A136" s="173" t="str">
        <f t="array" ref="A136">IFERROR(INDEX('Annex 2 EHV charges'!$D$11:$D$260, MATCH(0, IF(ISBLANK('Annex 2 EHV charges'!$D$11:$D$260),1, COUNTIF(A$4:$A135, 'Annex 2 EHV charges'!$D$11:$D$260)), 0)),"")</f>
        <v>New Export 5</v>
      </c>
      <c r="B136" s="172" t="str">
        <f>IF($A136="","",VLOOKUP($A136,'Annex 2 EHV charges'!$D:$O,2,0))</f>
        <v>New Export 5</v>
      </c>
      <c r="C136" s="173" t="str">
        <f>IF($A136="","",VLOOKUP($A136,'Annex 2 EHV charges'!$D:$O,3,0))</f>
        <v>New Export 5</v>
      </c>
      <c r="D136" s="172" t="str">
        <f>IF($A136="","",VLOOKUP($A136,'Annex 2 EHV charges'!$D:$O,4,0))</f>
        <v>Barnwell Manor Solar Farm</v>
      </c>
      <c r="E136" s="177" t="str">
        <f>IFERROR(IF(VLOOKUP($A136,'Annex 2 EHV charges'!$D:$O,9,FALSE)=0,"",VLOOKUP($A136,'Annex 2 EHV charges'!$D:$O,9,FALSE)),"")</f>
        <v/>
      </c>
      <c r="F136" s="178">
        <f>IFERROR(IF(VLOOKUP($A136,'Annex 2 EHV charges'!$D:$O,10,FALSE)=0,"",VLOOKUP($A136,'Annex 2 EHV charges'!$D:$O,10,FALSE)),"")</f>
        <v>4013.43</v>
      </c>
      <c r="G136" s="179">
        <f>IFERROR(IF(VLOOKUP($A136,'Annex 2 EHV charges'!$D:$O,11,FALSE)=0,"",VLOOKUP($A136,'Annex 2 EHV charges'!$D:$O,11,FALSE)),"")</f>
        <v>0.05</v>
      </c>
      <c r="H136" s="179">
        <f>IFERROR(IF(VLOOKUP($A136,'Annex 2 EHV charges'!$D:$O,12,FALSE)=0,"",VLOOKUP($A136,'Annex 2 EHV charges'!$D:$O,12,FALSE)),"")</f>
        <v>0.05</v>
      </c>
    </row>
    <row r="137" spans="1:8" x14ac:dyDescent="0.2">
      <c r="A137" s="173" t="str">
        <f t="array" ref="A137">IFERROR(INDEX('Annex 2 EHV charges'!$D$11:$D$260, MATCH(0, IF(ISBLANK('Annex 2 EHV charges'!$D$11:$D$260),1, COUNTIF(A$4:$A136, 'Annex 2 EHV charges'!$D$11:$D$260)), 0)),"")</f>
        <v>New Export 6</v>
      </c>
      <c r="B137" s="172" t="str">
        <f>IF($A137="","",VLOOKUP($A137,'Annex 2 EHV charges'!$D:$O,2,0))</f>
        <v>New Export 6</v>
      </c>
      <c r="C137" s="173" t="str">
        <f>IF($A137="","",VLOOKUP($A137,'Annex 2 EHV charges'!$D:$O,3,0))</f>
        <v>New Export 6</v>
      </c>
      <c r="D137" s="172" t="str">
        <f>IF($A137="","",VLOOKUP($A137,'Annex 2 EHV charges'!$D:$O,4,0))</f>
        <v>Bilsthorpe Solar Farm</v>
      </c>
      <c r="E137" s="177" t="str">
        <f>IFERROR(IF(VLOOKUP($A137,'Annex 2 EHV charges'!$D:$O,9,FALSE)=0,"",VLOOKUP($A137,'Annex 2 EHV charges'!$D:$O,9,FALSE)),"")</f>
        <v/>
      </c>
      <c r="F137" s="178">
        <f>IFERROR(IF(VLOOKUP($A137,'Annex 2 EHV charges'!$D:$O,10,FALSE)=0,"",VLOOKUP($A137,'Annex 2 EHV charges'!$D:$O,10,FALSE)),"")</f>
        <v>2914.64</v>
      </c>
      <c r="G137" s="179">
        <f>IFERROR(IF(VLOOKUP($A137,'Annex 2 EHV charges'!$D:$O,11,FALSE)=0,"",VLOOKUP($A137,'Annex 2 EHV charges'!$D:$O,11,FALSE)),"")</f>
        <v>0.05</v>
      </c>
      <c r="H137" s="179">
        <f>IFERROR(IF(VLOOKUP($A137,'Annex 2 EHV charges'!$D:$O,12,FALSE)=0,"",VLOOKUP($A137,'Annex 2 EHV charges'!$D:$O,12,FALSE)),"")</f>
        <v>0.05</v>
      </c>
    </row>
    <row r="138" spans="1:8" x14ac:dyDescent="0.2">
      <c r="A138" s="173" t="str">
        <f t="array" ref="A138">IFERROR(INDEX('Annex 2 EHV charges'!$D$11:$D$260, MATCH(0, IF(ISBLANK('Annex 2 EHV charges'!$D$11:$D$260),1, COUNTIF(A$4:$A137, 'Annex 2 EHV charges'!$D$11:$D$260)), 0)),"")</f>
        <v>New Export 7</v>
      </c>
      <c r="B138" s="172" t="str">
        <f>IF($A138="","",VLOOKUP($A138,'Annex 2 EHV charges'!$D:$O,2,0))</f>
        <v>New Export 7</v>
      </c>
      <c r="C138" s="173" t="str">
        <f>IF($A138="","",VLOOKUP($A138,'Annex 2 EHV charges'!$D:$O,3,0))</f>
        <v>New Export 7</v>
      </c>
      <c r="D138" s="172" t="str">
        <f>IF($A138="","",VLOOKUP($A138,'Annex 2 EHV charges'!$D:$O,4,0))</f>
        <v>Boyah Grange1</v>
      </c>
      <c r="E138" s="177" t="str">
        <f>IFERROR(IF(VLOOKUP($A138,'Annex 2 EHV charges'!$D:$O,9,FALSE)=0,"",VLOOKUP($A138,'Annex 2 EHV charges'!$D:$O,9,FALSE)),"")</f>
        <v/>
      </c>
      <c r="F138" s="178">
        <f>IFERROR(IF(VLOOKUP($A138,'Annex 2 EHV charges'!$D:$O,10,FALSE)=0,"",VLOOKUP($A138,'Annex 2 EHV charges'!$D:$O,10,FALSE)),"")</f>
        <v>1979.74</v>
      </c>
      <c r="G138" s="179">
        <f>IFERROR(IF(VLOOKUP($A138,'Annex 2 EHV charges'!$D:$O,11,FALSE)=0,"",VLOOKUP($A138,'Annex 2 EHV charges'!$D:$O,11,FALSE)),"")</f>
        <v>0.05</v>
      </c>
      <c r="H138" s="179">
        <f>IFERROR(IF(VLOOKUP($A138,'Annex 2 EHV charges'!$D:$O,12,FALSE)=0,"",VLOOKUP($A138,'Annex 2 EHV charges'!$D:$O,12,FALSE)),"")</f>
        <v>0.05</v>
      </c>
    </row>
    <row r="139" spans="1:8" x14ac:dyDescent="0.2">
      <c r="A139" s="173" t="str">
        <f t="array" ref="A139">IFERROR(INDEX('Annex 2 EHV charges'!$D$11:$D$260, MATCH(0, IF(ISBLANK('Annex 2 EHV charges'!$D$11:$D$260),1, COUNTIF(A$4:$A138, 'Annex 2 EHV charges'!$D$11:$D$260)), 0)),"")</f>
        <v>New Export 8</v>
      </c>
      <c r="B139" s="172" t="str">
        <f>IF($A139="","",VLOOKUP($A139,'Annex 2 EHV charges'!$D:$O,2,0))</f>
        <v>New Export 8</v>
      </c>
      <c r="C139" s="173" t="str">
        <f>IF($A139="","",VLOOKUP($A139,'Annex 2 EHV charges'!$D:$O,3,0))</f>
        <v>New Export 8</v>
      </c>
      <c r="D139" s="172" t="str">
        <f>IF($A139="","",VLOOKUP($A139,'Annex 2 EHV charges'!$D:$O,4,0))</f>
        <v>Boyah Grange2</v>
      </c>
      <c r="E139" s="177" t="str">
        <f>IFERROR(IF(VLOOKUP($A139,'Annex 2 EHV charges'!$D:$O,9,FALSE)=0,"",VLOOKUP($A139,'Annex 2 EHV charges'!$D:$O,9,FALSE)),"")</f>
        <v/>
      </c>
      <c r="F139" s="178">
        <f>IFERROR(IF(VLOOKUP($A139,'Annex 2 EHV charges'!$D:$O,10,FALSE)=0,"",VLOOKUP($A139,'Annex 2 EHV charges'!$D:$O,10,FALSE)),"")</f>
        <v>1198.25</v>
      </c>
      <c r="G139" s="179">
        <f>IFERROR(IF(VLOOKUP($A139,'Annex 2 EHV charges'!$D:$O,11,FALSE)=0,"",VLOOKUP($A139,'Annex 2 EHV charges'!$D:$O,11,FALSE)),"")</f>
        <v>0.05</v>
      </c>
      <c r="H139" s="179">
        <f>IFERROR(IF(VLOOKUP($A139,'Annex 2 EHV charges'!$D:$O,12,FALSE)=0,"",VLOOKUP($A139,'Annex 2 EHV charges'!$D:$O,12,FALSE)),"")</f>
        <v>0.05</v>
      </c>
    </row>
    <row r="140" spans="1:8" x14ac:dyDescent="0.2">
      <c r="A140" s="173" t="str">
        <f t="array" ref="A140">IFERROR(INDEX('Annex 2 EHV charges'!$D$11:$D$260, MATCH(0, IF(ISBLANK('Annex 2 EHV charges'!$D$11:$D$260),1, COUNTIF(A$4:$A139, 'Annex 2 EHV charges'!$D$11:$D$260)), 0)),"")</f>
        <v>New Export 9</v>
      </c>
      <c r="B140" s="172" t="str">
        <f>IF($A140="","",VLOOKUP($A140,'Annex 2 EHV charges'!$D:$O,2,0))</f>
        <v>New Export 9</v>
      </c>
      <c r="C140" s="173" t="str">
        <f>IF($A140="","",VLOOKUP($A140,'Annex 2 EHV charges'!$D:$O,3,0))</f>
        <v>New Export 9</v>
      </c>
      <c r="D140" s="172" t="str">
        <f>IF($A140="","",VLOOKUP($A140,'Annex 2 EHV charges'!$D:$O,4,0))</f>
        <v>Boyah Grange3</v>
      </c>
      <c r="E140" s="177" t="str">
        <f>IFERROR(IF(VLOOKUP($A140,'Annex 2 EHV charges'!$D:$O,9,FALSE)=0,"",VLOOKUP($A140,'Annex 2 EHV charges'!$D:$O,9,FALSE)),"")</f>
        <v/>
      </c>
      <c r="F140" s="178">
        <f>IFERROR(IF(VLOOKUP($A140,'Annex 2 EHV charges'!$D:$O,10,FALSE)=0,"",VLOOKUP($A140,'Annex 2 EHV charges'!$D:$O,10,FALSE)),"")</f>
        <v>354.24</v>
      </c>
      <c r="G140" s="179">
        <f>IFERROR(IF(VLOOKUP($A140,'Annex 2 EHV charges'!$D:$O,11,FALSE)=0,"",VLOOKUP($A140,'Annex 2 EHV charges'!$D:$O,11,FALSE)),"")</f>
        <v>0.05</v>
      </c>
      <c r="H140" s="179">
        <f>IFERROR(IF(VLOOKUP($A140,'Annex 2 EHV charges'!$D:$O,12,FALSE)=0,"",VLOOKUP($A140,'Annex 2 EHV charges'!$D:$O,12,FALSE)),"")</f>
        <v>0.05</v>
      </c>
    </row>
    <row r="141" spans="1:8" x14ac:dyDescent="0.2">
      <c r="A141" s="173">
        <f t="array" ref="A141">IFERROR(INDEX('Annex 2 EHV charges'!$D$11:$D$260, MATCH(0, IF(ISBLANK('Annex 2 EHV charges'!$D$11:$D$260),1, COUNTIF(A$4:$A140, 'Annex 2 EHV charges'!$D$11:$D$260)), 0)),"")</f>
        <v>388</v>
      </c>
      <c r="B141" s="172">
        <f>IF($A141="","",VLOOKUP($A141,'Annex 2 EHV charges'!$D:$O,2,0))</f>
        <v>388</v>
      </c>
      <c r="C141" s="173">
        <f>IF($A141="","",VLOOKUP($A141,'Annex 2 EHV charges'!$D:$O,3,0))</f>
        <v>1170000604050</v>
      </c>
      <c r="D141" s="172" t="str">
        <f>IF($A141="","",VLOOKUP($A141,'Annex 2 EHV charges'!$D:$O,4,0))</f>
        <v>Brafield on the Green PV</v>
      </c>
      <c r="E141" s="177" t="str">
        <f>IFERROR(IF(VLOOKUP($A141,'Annex 2 EHV charges'!$D:$O,9,FALSE)=0,"",VLOOKUP($A141,'Annex 2 EHV charges'!$D:$O,9,FALSE)),"")</f>
        <v/>
      </c>
      <c r="F141" s="178">
        <f>IFERROR(IF(VLOOKUP($A141,'Annex 2 EHV charges'!$D:$O,10,FALSE)=0,"",VLOOKUP($A141,'Annex 2 EHV charges'!$D:$O,10,FALSE)),"")</f>
        <v>1695.84</v>
      </c>
      <c r="G141" s="179">
        <f>IFERROR(IF(VLOOKUP($A141,'Annex 2 EHV charges'!$D:$O,11,FALSE)=0,"",VLOOKUP($A141,'Annex 2 EHV charges'!$D:$O,11,FALSE)),"")</f>
        <v>0.05</v>
      </c>
      <c r="H141" s="179">
        <f>IFERROR(IF(VLOOKUP($A141,'Annex 2 EHV charges'!$D:$O,12,FALSE)=0,"",VLOOKUP($A141,'Annex 2 EHV charges'!$D:$O,12,FALSE)),"")</f>
        <v>0.05</v>
      </c>
    </row>
    <row r="142" spans="1:8" ht="25.5" x14ac:dyDescent="0.2">
      <c r="A142" s="173" t="str">
        <f t="array" ref="A142">IFERROR(INDEX('Annex 2 EHV charges'!$D$11:$D$260, MATCH(0, IF(ISBLANK('Annex 2 EHV charges'!$D$11:$D$260),1, COUNTIF(A$4:$A141, 'Annex 2 EHV charges'!$D$11:$D$260)), 0)),"")</f>
        <v>New Export 10</v>
      </c>
      <c r="B142" s="172" t="str">
        <f>IF($A142="","",VLOOKUP($A142,'Annex 2 EHV charges'!$D:$O,2,0))</f>
        <v>New Export 10</v>
      </c>
      <c r="C142" s="173" t="str">
        <f>IF($A142="","",VLOOKUP($A142,'Annex 2 EHV charges'!$D:$O,3,0))</f>
        <v>New Export 10</v>
      </c>
      <c r="D142" s="172" t="str">
        <f>IF($A142="","",VLOOKUP($A142,'Annex 2 EHV charges'!$D:$O,4,0))</f>
        <v>Brampton Valley Way Solar Farm</v>
      </c>
      <c r="E142" s="177" t="str">
        <f>IFERROR(IF(VLOOKUP($A142,'Annex 2 EHV charges'!$D:$O,9,FALSE)=0,"",VLOOKUP($A142,'Annex 2 EHV charges'!$D:$O,9,FALSE)),"")</f>
        <v/>
      </c>
      <c r="F142" s="178">
        <f>IFERROR(IF(VLOOKUP($A142,'Annex 2 EHV charges'!$D:$O,10,FALSE)=0,"",VLOOKUP($A142,'Annex 2 EHV charges'!$D:$O,10,FALSE)),"")</f>
        <v>662.7</v>
      </c>
      <c r="G142" s="179">
        <f>IFERROR(IF(VLOOKUP($A142,'Annex 2 EHV charges'!$D:$O,11,FALSE)=0,"",VLOOKUP($A142,'Annex 2 EHV charges'!$D:$O,11,FALSE)),"")</f>
        <v>0.05</v>
      </c>
      <c r="H142" s="179">
        <f>IFERROR(IF(VLOOKUP($A142,'Annex 2 EHV charges'!$D:$O,12,FALSE)=0,"",VLOOKUP($A142,'Annex 2 EHV charges'!$D:$O,12,FALSE)),"")</f>
        <v>0.05</v>
      </c>
    </row>
    <row r="143" spans="1:8" ht="25.5" x14ac:dyDescent="0.2">
      <c r="A143" s="173" t="str">
        <f t="array" ref="A143">IFERROR(INDEX('Annex 2 EHV charges'!$D$11:$D$260, MATCH(0, IF(ISBLANK('Annex 2 EHV charges'!$D$11:$D$260),1, COUNTIF(A$4:$A142, 'Annex 2 EHV charges'!$D$11:$D$260)), 0)),"")</f>
        <v>New Export 11</v>
      </c>
      <c r="B143" s="172" t="str">
        <f>IF($A143="","",VLOOKUP($A143,'Annex 2 EHV charges'!$D:$O,2,0))</f>
        <v>New Export 11</v>
      </c>
      <c r="C143" s="173" t="str">
        <f>IF($A143="","",VLOOKUP($A143,'Annex 2 EHV charges'!$D:$O,3,0))</f>
        <v>New Export 11</v>
      </c>
      <c r="D143" s="172" t="str">
        <f>IF($A143="","",VLOOKUP($A143,'Annex 2 EHV charges'!$D:$O,4,0))</f>
        <v>Burton Cliff Farm Solar Farm</v>
      </c>
      <c r="E143" s="177" t="str">
        <f>IFERROR(IF(VLOOKUP($A143,'Annex 2 EHV charges'!$D:$O,9,FALSE)=0,"",VLOOKUP($A143,'Annex 2 EHV charges'!$D:$O,9,FALSE)),"")</f>
        <v/>
      </c>
      <c r="F143" s="178">
        <f>IFERROR(IF(VLOOKUP($A143,'Annex 2 EHV charges'!$D:$O,10,FALSE)=0,"",VLOOKUP($A143,'Annex 2 EHV charges'!$D:$O,10,FALSE)),"")</f>
        <v>582.47</v>
      </c>
      <c r="G143" s="179">
        <f>IFERROR(IF(VLOOKUP($A143,'Annex 2 EHV charges'!$D:$O,11,FALSE)=0,"",VLOOKUP($A143,'Annex 2 EHV charges'!$D:$O,11,FALSE)),"")</f>
        <v>0.05</v>
      </c>
      <c r="H143" s="179">
        <f>IFERROR(IF(VLOOKUP($A143,'Annex 2 EHV charges'!$D:$O,12,FALSE)=0,"",VLOOKUP($A143,'Annex 2 EHV charges'!$D:$O,12,FALSE)),"")</f>
        <v>0.05</v>
      </c>
    </row>
    <row r="144" spans="1:8" ht="25.5" x14ac:dyDescent="0.2">
      <c r="A144" s="173" t="str">
        <f t="array" ref="A144">IFERROR(INDEX('Annex 2 EHV charges'!$D$11:$D$260, MATCH(0, IF(ISBLANK('Annex 2 EHV charges'!$D$11:$D$260),1, COUNTIF(A$4:$A143, 'Annex 2 EHV charges'!$D$11:$D$260)), 0)),"")</f>
        <v>New Export 12</v>
      </c>
      <c r="B144" s="172" t="str">
        <f>IF($A144="","",VLOOKUP($A144,'Annex 2 EHV charges'!$D:$O,2,0))</f>
        <v>New Export 12</v>
      </c>
      <c r="C144" s="173" t="str">
        <f>IF($A144="","",VLOOKUP($A144,'Annex 2 EHV charges'!$D:$O,3,0))</f>
        <v>New Export 12</v>
      </c>
      <c r="D144" s="172" t="str">
        <f>IF($A144="","",VLOOKUP($A144,'Annex 2 EHV charges'!$D:$O,4,0))</f>
        <v>Burton Pedwardine Ph1</v>
      </c>
      <c r="E144" s="177" t="str">
        <f>IFERROR(IF(VLOOKUP($A144,'Annex 2 EHV charges'!$D:$O,9,FALSE)=0,"",VLOOKUP($A144,'Annex 2 EHV charges'!$D:$O,9,FALSE)),"")</f>
        <v/>
      </c>
      <c r="F144" s="178">
        <f>IFERROR(IF(VLOOKUP($A144,'Annex 2 EHV charges'!$D:$O,10,FALSE)=0,"",VLOOKUP($A144,'Annex 2 EHV charges'!$D:$O,10,FALSE)),"")</f>
        <v>764.16</v>
      </c>
      <c r="G144" s="179">
        <f>IFERROR(IF(VLOOKUP($A144,'Annex 2 EHV charges'!$D:$O,11,FALSE)=0,"",VLOOKUP($A144,'Annex 2 EHV charges'!$D:$O,11,FALSE)),"")</f>
        <v>0.05</v>
      </c>
      <c r="H144" s="179">
        <f>IFERROR(IF(VLOOKUP($A144,'Annex 2 EHV charges'!$D:$O,12,FALSE)=0,"",VLOOKUP($A144,'Annex 2 EHV charges'!$D:$O,12,FALSE)),"")</f>
        <v>0.05</v>
      </c>
    </row>
    <row r="145" spans="1:8" ht="25.5" x14ac:dyDescent="0.2">
      <c r="A145" s="173" t="str">
        <f t="array" ref="A145">IFERROR(INDEX('Annex 2 EHV charges'!$D$11:$D$260, MATCH(0, IF(ISBLANK('Annex 2 EHV charges'!$D$11:$D$260),1, COUNTIF(A$4:$A144, 'Annex 2 EHV charges'!$D$11:$D$260)), 0)),"")</f>
        <v>New Export 13</v>
      </c>
      <c r="B145" s="172" t="str">
        <f>IF($A145="","",VLOOKUP($A145,'Annex 2 EHV charges'!$D:$O,2,0))</f>
        <v>New Export 13</v>
      </c>
      <c r="C145" s="173" t="str">
        <f>IF($A145="","",VLOOKUP($A145,'Annex 2 EHV charges'!$D:$O,3,0))</f>
        <v>New Export 13</v>
      </c>
      <c r="D145" s="172" t="str">
        <f>IF($A145="","",VLOOKUP($A145,'Annex 2 EHV charges'!$D:$O,4,0))</f>
        <v>Churchover Solar Farm</v>
      </c>
      <c r="E145" s="177" t="str">
        <f>IFERROR(IF(VLOOKUP($A145,'Annex 2 EHV charges'!$D:$O,9,FALSE)=0,"",VLOOKUP($A145,'Annex 2 EHV charges'!$D:$O,9,FALSE)),"")</f>
        <v/>
      </c>
      <c r="F145" s="178">
        <f>IFERROR(IF(VLOOKUP($A145,'Annex 2 EHV charges'!$D:$O,10,FALSE)=0,"",VLOOKUP($A145,'Annex 2 EHV charges'!$D:$O,10,FALSE)),"")</f>
        <v>1526.02</v>
      </c>
      <c r="G145" s="179">
        <f>IFERROR(IF(VLOOKUP($A145,'Annex 2 EHV charges'!$D:$O,11,FALSE)=0,"",VLOOKUP($A145,'Annex 2 EHV charges'!$D:$O,11,FALSE)),"")</f>
        <v>0.05</v>
      </c>
      <c r="H145" s="179">
        <f>IFERROR(IF(VLOOKUP($A145,'Annex 2 EHV charges'!$D:$O,12,FALSE)=0,"",VLOOKUP($A145,'Annex 2 EHV charges'!$D:$O,12,FALSE)),"")</f>
        <v>0.05</v>
      </c>
    </row>
    <row r="146" spans="1:8" ht="25.5" x14ac:dyDescent="0.2">
      <c r="A146" s="173" t="str">
        <f t="array" ref="A146">IFERROR(INDEX('Annex 2 EHV charges'!$D$11:$D$260, MATCH(0, IF(ISBLANK('Annex 2 EHV charges'!$D$11:$D$260),1, COUNTIF(A$4:$A145, 'Annex 2 EHV charges'!$D$11:$D$260)), 0)),"")</f>
        <v>New Export 14</v>
      </c>
      <c r="B146" s="172" t="str">
        <f>IF($A146="","",VLOOKUP($A146,'Annex 2 EHV charges'!$D:$O,2,0))</f>
        <v>New Export 14</v>
      </c>
      <c r="C146" s="173" t="str">
        <f>IF($A146="","",VLOOKUP($A146,'Annex 2 EHV charges'!$D:$O,3,0))</f>
        <v>New Export 14</v>
      </c>
      <c r="D146" s="172" t="str">
        <f>IF($A146="","",VLOOKUP($A146,'Annex 2 EHV charges'!$D:$O,4,0))</f>
        <v>Cinderhill</v>
      </c>
      <c r="E146" s="177" t="str">
        <f>IFERROR(IF(VLOOKUP($A146,'Annex 2 EHV charges'!$D:$O,9,FALSE)=0,"",VLOOKUP($A146,'Annex 2 EHV charges'!$D:$O,9,FALSE)),"")</f>
        <v/>
      </c>
      <c r="F146" s="178">
        <f>IFERROR(IF(VLOOKUP($A146,'Annex 2 EHV charges'!$D:$O,10,FALSE)=0,"",VLOOKUP($A146,'Annex 2 EHV charges'!$D:$O,10,FALSE)),"")</f>
        <v>268.06</v>
      </c>
      <c r="G146" s="179">
        <f>IFERROR(IF(VLOOKUP($A146,'Annex 2 EHV charges'!$D:$O,11,FALSE)=0,"",VLOOKUP($A146,'Annex 2 EHV charges'!$D:$O,11,FALSE)),"")</f>
        <v>0.05</v>
      </c>
      <c r="H146" s="179">
        <f>IFERROR(IF(VLOOKUP($A146,'Annex 2 EHV charges'!$D:$O,12,FALSE)=0,"",VLOOKUP($A146,'Annex 2 EHV charges'!$D:$O,12,FALSE)),"")</f>
        <v>0.05</v>
      </c>
    </row>
    <row r="147" spans="1:8" ht="25.5" x14ac:dyDescent="0.2">
      <c r="A147" s="173" t="str">
        <f t="array" ref="A147">IFERROR(INDEX('Annex 2 EHV charges'!$D$11:$D$260, MATCH(0, IF(ISBLANK('Annex 2 EHV charges'!$D$11:$D$260),1, COUNTIF(A$4:$A146, 'Annex 2 EHV charges'!$D$11:$D$260)), 0)),"")</f>
        <v>New Export 15</v>
      </c>
      <c r="B147" s="172" t="str">
        <f>IF($A147="","",VLOOKUP($A147,'Annex 2 EHV charges'!$D:$O,2,0))</f>
        <v>New Export 15</v>
      </c>
      <c r="C147" s="173" t="str">
        <f>IF($A147="","",VLOOKUP($A147,'Annex 2 EHV charges'!$D:$O,3,0))</f>
        <v>New Export 15</v>
      </c>
      <c r="D147" s="172" t="str">
        <f>IF($A147="","",VLOOKUP($A147,'Annex 2 EHV charges'!$D:$O,4,0))</f>
        <v>Cockley Road Solar Farm</v>
      </c>
      <c r="E147" s="177" t="str">
        <f>IFERROR(IF(VLOOKUP($A147,'Annex 2 EHV charges'!$D:$O,9,FALSE)=0,"",VLOOKUP($A147,'Annex 2 EHV charges'!$D:$O,9,FALSE)),"")</f>
        <v/>
      </c>
      <c r="F147" s="178">
        <f>IFERROR(IF(VLOOKUP($A147,'Annex 2 EHV charges'!$D:$O,10,FALSE)=0,"",VLOOKUP($A147,'Annex 2 EHV charges'!$D:$O,10,FALSE)),"")</f>
        <v>1029.6400000000001</v>
      </c>
      <c r="G147" s="179">
        <f>IFERROR(IF(VLOOKUP($A147,'Annex 2 EHV charges'!$D:$O,11,FALSE)=0,"",VLOOKUP($A147,'Annex 2 EHV charges'!$D:$O,11,FALSE)),"")</f>
        <v>0.05</v>
      </c>
      <c r="H147" s="179">
        <f>IFERROR(IF(VLOOKUP($A147,'Annex 2 EHV charges'!$D:$O,12,FALSE)=0,"",VLOOKUP($A147,'Annex 2 EHV charges'!$D:$O,12,FALSE)),"")</f>
        <v>0.05</v>
      </c>
    </row>
    <row r="148" spans="1:8" ht="25.5" x14ac:dyDescent="0.2">
      <c r="A148" s="173" t="str">
        <f t="array" ref="A148">IFERROR(INDEX('Annex 2 EHV charges'!$D$11:$D$260, MATCH(0, IF(ISBLANK('Annex 2 EHV charges'!$D$11:$D$260),1, COUNTIF(A$4:$A147, 'Annex 2 EHV charges'!$D$11:$D$260)), 0)),"")</f>
        <v>New Export 16</v>
      </c>
      <c r="B148" s="172" t="str">
        <f>IF($A148="","",VLOOKUP($A148,'Annex 2 EHV charges'!$D:$O,2,0))</f>
        <v>New Export 16</v>
      </c>
      <c r="C148" s="173" t="str">
        <f>IF($A148="","",VLOOKUP($A148,'Annex 2 EHV charges'!$D:$O,3,0))</f>
        <v>New Export 16</v>
      </c>
      <c r="D148" s="172" t="str">
        <f>IF($A148="","",VLOOKUP($A148,'Annex 2 EHV charges'!$D:$O,4,0))</f>
        <v>Coney Grey</v>
      </c>
      <c r="E148" s="177" t="str">
        <f>IFERROR(IF(VLOOKUP($A148,'Annex 2 EHV charges'!$D:$O,9,FALSE)=0,"",VLOOKUP($A148,'Annex 2 EHV charges'!$D:$O,9,FALSE)),"")</f>
        <v/>
      </c>
      <c r="F148" s="178">
        <f>IFERROR(IF(VLOOKUP($A148,'Annex 2 EHV charges'!$D:$O,10,FALSE)=0,"",VLOOKUP($A148,'Annex 2 EHV charges'!$D:$O,10,FALSE)),"")</f>
        <v>325.69</v>
      </c>
      <c r="G148" s="179">
        <f>IFERROR(IF(VLOOKUP($A148,'Annex 2 EHV charges'!$D:$O,11,FALSE)=0,"",VLOOKUP($A148,'Annex 2 EHV charges'!$D:$O,11,FALSE)),"")</f>
        <v>0.05</v>
      </c>
      <c r="H148" s="179">
        <f>IFERROR(IF(VLOOKUP($A148,'Annex 2 EHV charges'!$D:$O,12,FALSE)=0,"",VLOOKUP($A148,'Annex 2 EHV charges'!$D:$O,12,FALSE)),"")</f>
        <v>0.05</v>
      </c>
    </row>
    <row r="149" spans="1:8" ht="25.5" x14ac:dyDescent="0.2">
      <c r="A149" s="173" t="str">
        <f t="array" ref="A149">IFERROR(INDEX('Annex 2 EHV charges'!$D$11:$D$260, MATCH(0, IF(ISBLANK('Annex 2 EHV charges'!$D$11:$D$260),1, COUNTIF(A$4:$A148, 'Annex 2 EHV charges'!$D$11:$D$260)), 0)),"")</f>
        <v>New Export 17</v>
      </c>
      <c r="B149" s="172" t="str">
        <f>IF($A149="","",VLOOKUP($A149,'Annex 2 EHV charges'!$D:$O,2,0))</f>
        <v>New Export 17</v>
      </c>
      <c r="C149" s="173" t="str">
        <f>IF($A149="","",VLOOKUP($A149,'Annex 2 EHV charges'!$D:$O,3,0))</f>
        <v>New Export 17</v>
      </c>
      <c r="D149" s="172" t="str">
        <f>IF($A149="","",VLOOKUP($A149,'Annex 2 EHV charges'!$D:$O,4,0))</f>
        <v>Coventry West Solar Farm</v>
      </c>
      <c r="E149" s="177" t="str">
        <f>IFERROR(IF(VLOOKUP($A149,'Annex 2 EHV charges'!$D:$O,9,FALSE)=0,"",VLOOKUP($A149,'Annex 2 EHV charges'!$D:$O,9,FALSE)),"")</f>
        <v/>
      </c>
      <c r="F149" s="178">
        <f>IFERROR(IF(VLOOKUP($A149,'Annex 2 EHV charges'!$D:$O,10,FALSE)=0,"",VLOOKUP($A149,'Annex 2 EHV charges'!$D:$O,10,FALSE)),"")</f>
        <v>895.61</v>
      </c>
      <c r="G149" s="179">
        <f>IFERROR(IF(VLOOKUP($A149,'Annex 2 EHV charges'!$D:$O,11,FALSE)=0,"",VLOOKUP($A149,'Annex 2 EHV charges'!$D:$O,11,FALSE)),"")</f>
        <v>0.05</v>
      </c>
      <c r="H149" s="179">
        <f>IFERROR(IF(VLOOKUP($A149,'Annex 2 EHV charges'!$D:$O,12,FALSE)=0,"",VLOOKUP($A149,'Annex 2 EHV charges'!$D:$O,12,FALSE)),"")</f>
        <v>0.05</v>
      </c>
    </row>
    <row r="150" spans="1:8" ht="25.5" x14ac:dyDescent="0.2">
      <c r="A150" s="173" t="str">
        <f t="array" ref="A150">IFERROR(INDEX('Annex 2 EHV charges'!$D$11:$D$260, MATCH(0, IF(ISBLANK('Annex 2 EHV charges'!$D$11:$D$260),1, COUNTIF(A$4:$A149, 'Annex 2 EHV charges'!$D$11:$D$260)), 0)),"")</f>
        <v>New Export 18</v>
      </c>
      <c r="B150" s="172" t="str">
        <f>IF($A150="","",VLOOKUP($A150,'Annex 2 EHV charges'!$D:$O,2,0))</f>
        <v>New Export 18</v>
      </c>
      <c r="C150" s="173" t="str">
        <f>IF($A150="","",VLOOKUP($A150,'Annex 2 EHV charges'!$D:$O,3,0))</f>
        <v>New Export 18</v>
      </c>
      <c r="D150" s="172" t="str">
        <f>IF($A150="","",VLOOKUP($A150,'Annex 2 EHV charges'!$D:$O,4,0))</f>
        <v>Crownhill, Ropsley</v>
      </c>
      <c r="E150" s="177" t="str">
        <f>IFERROR(IF(VLOOKUP($A150,'Annex 2 EHV charges'!$D:$O,9,FALSE)=0,"",VLOOKUP($A150,'Annex 2 EHV charges'!$D:$O,9,FALSE)),"")</f>
        <v/>
      </c>
      <c r="F150" s="178">
        <f>IFERROR(IF(VLOOKUP($A150,'Annex 2 EHV charges'!$D:$O,10,FALSE)=0,"",VLOOKUP($A150,'Annex 2 EHV charges'!$D:$O,10,FALSE)),"")</f>
        <v>328.47</v>
      </c>
      <c r="G150" s="179">
        <f>IFERROR(IF(VLOOKUP($A150,'Annex 2 EHV charges'!$D:$O,11,FALSE)=0,"",VLOOKUP($A150,'Annex 2 EHV charges'!$D:$O,11,FALSE)),"")</f>
        <v>0.05</v>
      </c>
      <c r="H150" s="179">
        <f>IFERROR(IF(VLOOKUP($A150,'Annex 2 EHV charges'!$D:$O,12,FALSE)=0,"",VLOOKUP($A150,'Annex 2 EHV charges'!$D:$O,12,FALSE)),"")</f>
        <v>0.05</v>
      </c>
    </row>
    <row r="151" spans="1:8" ht="25.5" x14ac:dyDescent="0.2">
      <c r="A151" s="173" t="str">
        <f t="array" ref="A151">IFERROR(INDEX('Annex 2 EHV charges'!$D$11:$D$260, MATCH(0, IF(ISBLANK('Annex 2 EHV charges'!$D$11:$D$260),1, COUNTIF(A$4:$A150, 'Annex 2 EHV charges'!$D$11:$D$260)), 0)),"")</f>
        <v>New Export 19</v>
      </c>
      <c r="B151" s="172" t="str">
        <f>IF($A151="","",VLOOKUP($A151,'Annex 2 EHV charges'!$D:$O,2,0))</f>
        <v>New Export 19</v>
      </c>
      <c r="C151" s="173" t="str">
        <f>IF($A151="","",VLOOKUP($A151,'Annex 2 EHV charges'!$D:$O,3,0))</f>
        <v>New Export 19</v>
      </c>
      <c r="D151" s="172" t="str">
        <f>IF($A151="","",VLOOKUP($A151,'Annex 2 EHV charges'!$D:$O,4,0))</f>
        <v>Dayfields Farm</v>
      </c>
      <c r="E151" s="177" t="str">
        <f>IFERROR(IF(VLOOKUP($A151,'Annex 2 EHV charges'!$D:$O,9,FALSE)=0,"",VLOOKUP($A151,'Annex 2 EHV charges'!$D:$O,9,FALSE)),"")</f>
        <v/>
      </c>
      <c r="F151" s="178">
        <f>IFERROR(IF(VLOOKUP($A151,'Annex 2 EHV charges'!$D:$O,10,FALSE)=0,"",VLOOKUP($A151,'Annex 2 EHV charges'!$D:$O,10,FALSE)),"")</f>
        <v>580.48</v>
      </c>
      <c r="G151" s="179">
        <f>IFERROR(IF(VLOOKUP($A151,'Annex 2 EHV charges'!$D:$O,11,FALSE)=0,"",VLOOKUP($A151,'Annex 2 EHV charges'!$D:$O,11,FALSE)),"")</f>
        <v>0.05</v>
      </c>
      <c r="H151" s="179">
        <f>IFERROR(IF(VLOOKUP($A151,'Annex 2 EHV charges'!$D:$O,12,FALSE)=0,"",VLOOKUP($A151,'Annex 2 EHV charges'!$D:$O,12,FALSE)),"")</f>
        <v>0.05</v>
      </c>
    </row>
    <row r="152" spans="1:8" ht="25.5" x14ac:dyDescent="0.2">
      <c r="A152" s="173" t="str">
        <f t="array" ref="A152">IFERROR(INDEX('Annex 2 EHV charges'!$D$11:$D$260, MATCH(0, IF(ISBLANK('Annex 2 EHV charges'!$D$11:$D$260),1, COUNTIF(A$4:$A151, 'Annex 2 EHV charges'!$D$11:$D$260)), 0)),"")</f>
        <v>New Export 20</v>
      </c>
      <c r="B152" s="172" t="str">
        <f>IF($A152="","",VLOOKUP($A152,'Annex 2 EHV charges'!$D:$O,2,0))</f>
        <v>New Export 20</v>
      </c>
      <c r="C152" s="173" t="str">
        <f>IF($A152="","",VLOOKUP($A152,'Annex 2 EHV charges'!$D:$O,3,0))</f>
        <v>New Export 20</v>
      </c>
      <c r="D152" s="172" t="str">
        <f>IF($A152="","",VLOOKUP($A152,'Annex 2 EHV charges'!$D:$O,4,0))</f>
        <v>Decoy Farm Crowland WF</v>
      </c>
      <c r="E152" s="177" t="str">
        <f>IFERROR(IF(VLOOKUP($A152,'Annex 2 EHV charges'!$D:$O,9,FALSE)=0,"",VLOOKUP($A152,'Annex 2 EHV charges'!$D:$O,9,FALSE)),"")</f>
        <v/>
      </c>
      <c r="F152" s="178">
        <f>IFERROR(IF(VLOOKUP($A152,'Annex 2 EHV charges'!$D:$O,10,FALSE)=0,"",VLOOKUP($A152,'Annex 2 EHV charges'!$D:$O,10,FALSE)),"")</f>
        <v>325.33</v>
      </c>
      <c r="G152" s="179">
        <f>IFERROR(IF(VLOOKUP($A152,'Annex 2 EHV charges'!$D:$O,11,FALSE)=0,"",VLOOKUP($A152,'Annex 2 EHV charges'!$D:$O,11,FALSE)),"")</f>
        <v>0.05</v>
      </c>
      <c r="H152" s="179">
        <f>IFERROR(IF(VLOOKUP($A152,'Annex 2 EHV charges'!$D:$O,12,FALSE)=0,"",VLOOKUP($A152,'Annex 2 EHV charges'!$D:$O,12,FALSE)),"")</f>
        <v>0.05</v>
      </c>
    </row>
    <row r="153" spans="1:8" ht="25.5" x14ac:dyDescent="0.2">
      <c r="A153" s="173" t="str">
        <f t="array" ref="A153">IFERROR(INDEX('Annex 2 EHV charges'!$D$11:$D$260, MATCH(0, IF(ISBLANK('Annex 2 EHV charges'!$D$11:$D$260),1, COUNTIF(A$4:$A152, 'Annex 2 EHV charges'!$D$11:$D$260)), 0)),"")</f>
        <v>New Export 21</v>
      </c>
      <c r="B153" s="172" t="str">
        <f>IF($A153="","",VLOOKUP($A153,'Annex 2 EHV charges'!$D:$O,2,0))</f>
        <v>New Export 21</v>
      </c>
      <c r="C153" s="173" t="str">
        <f>IF($A153="","",VLOOKUP($A153,'Annex 2 EHV charges'!$D:$O,3,0))</f>
        <v>New Export 21</v>
      </c>
      <c r="D153" s="172" t="str">
        <f>IF($A153="","",VLOOKUP($A153,'Annex 2 EHV charges'!$D:$O,4,0))</f>
        <v>Derby New Waste Treatment</v>
      </c>
      <c r="E153" s="177">
        <f>IFERROR(IF(VLOOKUP($A153,'Annex 2 EHV charges'!$D:$O,9,FALSE)=0,"",VLOOKUP($A153,'Annex 2 EHV charges'!$D:$O,9,FALSE)),"")</f>
        <v>-1.196</v>
      </c>
      <c r="F153" s="178">
        <f>IFERROR(IF(VLOOKUP($A153,'Annex 2 EHV charges'!$D:$O,10,FALSE)=0,"",VLOOKUP($A153,'Annex 2 EHV charges'!$D:$O,10,FALSE)),"")</f>
        <v>1486.99</v>
      </c>
      <c r="G153" s="179">
        <f>IFERROR(IF(VLOOKUP($A153,'Annex 2 EHV charges'!$D:$O,11,FALSE)=0,"",VLOOKUP($A153,'Annex 2 EHV charges'!$D:$O,11,FALSE)),"")</f>
        <v>0.05</v>
      </c>
      <c r="H153" s="179">
        <f>IFERROR(IF(VLOOKUP($A153,'Annex 2 EHV charges'!$D:$O,12,FALSE)=0,"",VLOOKUP($A153,'Annex 2 EHV charges'!$D:$O,12,FALSE)),"")</f>
        <v>0.05</v>
      </c>
    </row>
    <row r="154" spans="1:8" ht="25.5" x14ac:dyDescent="0.2">
      <c r="A154" s="173" t="str">
        <f t="array" ref="A154">IFERROR(INDEX('Annex 2 EHV charges'!$D$11:$D$260, MATCH(0, IF(ISBLANK('Annex 2 EHV charges'!$D$11:$D$260),1, COUNTIF(A$4:$A153, 'Annex 2 EHV charges'!$D$11:$D$260)), 0)),"")</f>
        <v>New Export 22</v>
      </c>
      <c r="B154" s="172" t="str">
        <f>IF($A154="","",VLOOKUP($A154,'Annex 2 EHV charges'!$D:$O,2,0))</f>
        <v>New Export 22</v>
      </c>
      <c r="C154" s="173" t="str">
        <f>IF($A154="","",VLOOKUP($A154,'Annex 2 EHV charges'!$D:$O,3,0))</f>
        <v>New Export 22</v>
      </c>
      <c r="D154" s="172" t="str">
        <f>IF($A154="","",VLOOKUP($A154,'Annex 2 EHV charges'!$D:$O,4,0))</f>
        <v>Dorcas Lane Wind Farm</v>
      </c>
      <c r="E154" s="177" t="str">
        <f>IFERROR(IF(VLOOKUP($A154,'Annex 2 EHV charges'!$D:$O,9,FALSE)=0,"",VLOOKUP($A154,'Annex 2 EHV charges'!$D:$O,9,FALSE)),"")</f>
        <v/>
      </c>
      <c r="F154" s="178">
        <f>IFERROR(IF(VLOOKUP($A154,'Annex 2 EHV charges'!$D:$O,10,FALSE)=0,"",VLOOKUP($A154,'Annex 2 EHV charges'!$D:$O,10,FALSE)),"")</f>
        <v>5165.43</v>
      </c>
      <c r="G154" s="179">
        <f>IFERROR(IF(VLOOKUP($A154,'Annex 2 EHV charges'!$D:$O,11,FALSE)=0,"",VLOOKUP($A154,'Annex 2 EHV charges'!$D:$O,11,FALSE)),"")</f>
        <v>0.05</v>
      </c>
      <c r="H154" s="179">
        <f>IFERROR(IF(VLOOKUP($A154,'Annex 2 EHV charges'!$D:$O,12,FALSE)=0,"",VLOOKUP($A154,'Annex 2 EHV charges'!$D:$O,12,FALSE)),"")</f>
        <v>0.05</v>
      </c>
    </row>
    <row r="155" spans="1:8" ht="25.5" x14ac:dyDescent="0.2">
      <c r="A155" s="173" t="str">
        <f t="array" ref="A155">IFERROR(INDEX('Annex 2 EHV charges'!$D$11:$D$260, MATCH(0, IF(ISBLANK('Annex 2 EHV charges'!$D$11:$D$260),1, COUNTIF(A$4:$A154, 'Annex 2 EHV charges'!$D$11:$D$260)), 0)),"")</f>
        <v>New Export 23</v>
      </c>
      <c r="B155" s="172" t="str">
        <f>IF($A155="","",VLOOKUP($A155,'Annex 2 EHV charges'!$D:$O,2,0))</f>
        <v>New Export 23</v>
      </c>
      <c r="C155" s="173" t="str">
        <f>IF($A155="","",VLOOKUP($A155,'Annex 2 EHV charges'!$D:$O,3,0))</f>
        <v>New Export 23</v>
      </c>
      <c r="D155" s="172" t="str">
        <f>IF($A155="","",VLOOKUP($A155,'Annex 2 EHV charges'!$D:$O,4,0))</f>
        <v>Drakelow Solar Farm</v>
      </c>
      <c r="E155" s="177" t="str">
        <f>IFERROR(IF(VLOOKUP($A155,'Annex 2 EHV charges'!$D:$O,9,FALSE)=0,"",VLOOKUP($A155,'Annex 2 EHV charges'!$D:$O,9,FALSE)),"")</f>
        <v/>
      </c>
      <c r="F155" s="178">
        <f>IFERROR(IF(VLOOKUP($A155,'Annex 2 EHV charges'!$D:$O,10,FALSE)=0,"",VLOOKUP($A155,'Annex 2 EHV charges'!$D:$O,10,FALSE)),"")</f>
        <v>703.94</v>
      </c>
      <c r="G155" s="179">
        <f>IFERROR(IF(VLOOKUP($A155,'Annex 2 EHV charges'!$D:$O,11,FALSE)=0,"",VLOOKUP($A155,'Annex 2 EHV charges'!$D:$O,11,FALSE)),"")</f>
        <v>0.05</v>
      </c>
      <c r="H155" s="179">
        <f>IFERROR(IF(VLOOKUP($A155,'Annex 2 EHV charges'!$D:$O,12,FALSE)=0,"",VLOOKUP($A155,'Annex 2 EHV charges'!$D:$O,12,FALSE)),"")</f>
        <v>0.05</v>
      </c>
    </row>
    <row r="156" spans="1:8" ht="25.5" x14ac:dyDescent="0.2">
      <c r="A156" s="173" t="str">
        <f t="array" ref="A156">IFERROR(INDEX('Annex 2 EHV charges'!$D$11:$D$260, MATCH(0, IF(ISBLANK('Annex 2 EHV charges'!$D$11:$D$260),1, COUNTIF(A$4:$A155, 'Annex 2 EHV charges'!$D$11:$D$260)), 0)),"")</f>
        <v>New Export 24</v>
      </c>
      <c r="B156" s="172" t="str">
        <f>IF($A156="","",VLOOKUP($A156,'Annex 2 EHV charges'!$D:$O,2,0))</f>
        <v>New Export 24</v>
      </c>
      <c r="C156" s="173" t="str">
        <f>IF($A156="","",VLOOKUP($A156,'Annex 2 EHV charges'!$D:$O,3,0))</f>
        <v>New Export 24</v>
      </c>
      <c r="D156" s="172" t="str">
        <f>IF($A156="","",VLOOKUP($A156,'Annex 2 EHV charges'!$D:$O,4,0))</f>
        <v>Fenndyke Solar Farm</v>
      </c>
      <c r="E156" s="177" t="str">
        <f>IFERROR(IF(VLOOKUP($A156,'Annex 2 EHV charges'!$D:$O,9,FALSE)=0,"",VLOOKUP($A156,'Annex 2 EHV charges'!$D:$O,9,FALSE)),"")</f>
        <v/>
      </c>
      <c r="F156" s="178">
        <f>IFERROR(IF(VLOOKUP($A156,'Annex 2 EHV charges'!$D:$O,10,FALSE)=0,"",VLOOKUP($A156,'Annex 2 EHV charges'!$D:$O,10,FALSE)),"")</f>
        <v>2502.34</v>
      </c>
      <c r="G156" s="179">
        <f>IFERROR(IF(VLOOKUP($A156,'Annex 2 EHV charges'!$D:$O,11,FALSE)=0,"",VLOOKUP($A156,'Annex 2 EHV charges'!$D:$O,11,FALSE)),"")</f>
        <v>0.05</v>
      </c>
      <c r="H156" s="179">
        <f>IFERROR(IF(VLOOKUP($A156,'Annex 2 EHV charges'!$D:$O,12,FALSE)=0,"",VLOOKUP($A156,'Annex 2 EHV charges'!$D:$O,12,FALSE)),"")</f>
        <v>0.05</v>
      </c>
    </row>
    <row r="157" spans="1:8" ht="25.5" x14ac:dyDescent="0.2">
      <c r="A157" s="173" t="str">
        <f t="array" ref="A157">IFERROR(INDEX('Annex 2 EHV charges'!$D$11:$D$260, MATCH(0, IF(ISBLANK('Annex 2 EHV charges'!$D$11:$D$260),1, COUNTIF(A$4:$A156, 'Annex 2 EHV charges'!$D$11:$D$260)), 0)),"")</f>
        <v>New Export 25</v>
      </c>
      <c r="B157" s="172" t="str">
        <f>IF($A157="","",VLOOKUP($A157,'Annex 2 EHV charges'!$D:$O,2,0))</f>
        <v>New Export 25</v>
      </c>
      <c r="C157" s="173" t="str">
        <f>IF($A157="","",VLOOKUP($A157,'Annex 2 EHV charges'!$D:$O,3,0))</f>
        <v>New Export 25</v>
      </c>
      <c r="D157" s="172" t="str">
        <f>IF($A157="","",VLOOKUP($A157,'Annex 2 EHV charges'!$D:$O,4,0))</f>
        <v>Fosse Way Solar Farm</v>
      </c>
      <c r="E157" s="177" t="str">
        <f>IFERROR(IF(VLOOKUP($A157,'Annex 2 EHV charges'!$D:$O,9,FALSE)=0,"",VLOOKUP($A157,'Annex 2 EHV charges'!$D:$O,9,FALSE)),"")</f>
        <v/>
      </c>
      <c r="F157" s="178">
        <f>IFERROR(IF(VLOOKUP($A157,'Annex 2 EHV charges'!$D:$O,10,FALSE)=0,"",VLOOKUP($A157,'Annex 2 EHV charges'!$D:$O,10,FALSE)),"")</f>
        <v>1305</v>
      </c>
      <c r="G157" s="179">
        <f>IFERROR(IF(VLOOKUP($A157,'Annex 2 EHV charges'!$D:$O,11,FALSE)=0,"",VLOOKUP($A157,'Annex 2 EHV charges'!$D:$O,11,FALSE)),"")</f>
        <v>0.05</v>
      </c>
      <c r="H157" s="179">
        <f>IFERROR(IF(VLOOKUP($A157,'Annex 2 EHV charges'!$D:$O,12,FALSE)=0,"",VLOOKUP($A157,'Annex 2 EHV charges'!$D:$O,12,FALSE)),"")</f>
        <v>0.05</v>
      </c>
    </row>
    <row r="158" spans="1:8" ht="25.5" x14ac:dyDescent="0.2">
      <c r="A158" s="173" t="str">
        <f t="array" ref="A158">IFERROR(INDEX('Annex 2 EHV charges'!$D$11:$D$260, MATCH(0, IF(ISBLANK('Annex 2 EHV charges'!$D$11:$D$260),1, COUNTIF(A$4:$A157, 'Annex 2 EHV charges'!$D$11:$D$260)), 0)),"")</f>
        <v>New Export 26</v>
      </c>
      <c r="B158" s="172" t="str">
        <f>IF($A158="","",VLOOKUP($A158,'Annex 2 EHV charges'!$D:$O,2,0))</f>
        <v>New Export 26</v>
      </c>
      <c r="C158" s="173" t="str">
        <f>IF($A158="","",VLOOKUP($A158,'Annex 2 EHV charges'!$D:$O,3,0))</f>
        <v>New Export 26</v>
      </c>
      <c r="D158" s="172" t="str">
        <f>IF($A158="","",VLOOKUP($A158,'Annex 2 EHV charges'!$D:$O,4,0))</f>
        <v>Grange Fm Gaydon PV</v>
      </c>
      <c r="E158" s="177" t="str">
        <f>IFERROR(IF(VLOOKUP($A158,'Annex 2 EHV charges'!$D:$O,9,FALSE)=0,"",VLOOKUP($A158,'Annex 2 EHV charges'!$D:$O,9,FALSE)),"")</f>
        <v/>
      </c>
      <c r="F158" s="178">
        <f>IFERROR(IF(VLOOKUP($A158,'Annex 2 EHV charges'!$D:$O,10,FALSE)=0,"",VLOOKUP($A158,'Annex 2 EHV charges'!$D:$O,10,FALSE)),"")</f>
        <v>3743.9</v>
      </c>
      <c r="G158" s="179">
        <f>IFERROR(IF(VLOOKUP($A158,'Annex 2 EHV charges'!$D:$O,11,FALSE)=0,"",VLOOKUP($A158,'Annex 2 EHV charges'!$D:$O,11,FALSE)),"")</f>
        <v>0.05</v>
      </c>
      <c r="H158" s="179">
        <f>IFERROR(IF(VLOOKUP($A158,'Annex 2 EHV charges'!$D:$O,12,FALSE)=0,"",VLOOKUP($A158,'Annex 2 EHV charges'!$D:$O,12,FALSE)),"")</f>
        <v>0.05</v>
      </c>
    </row>
    <row r="159" spans="1:8" ht="25.5" x14ac:dyDescent="0.2">
      <c r="A159" s="173" t="str">
        <f t="array" ref="A159">IFERROR(INDEX('Annex 2 EHV charges'!$D$11:$D$260, MATCH(0, IF(ISBLANK('Annex 2 EHV charges'!$D$11:$D$260),1, COUNTIF(A$4:$A158, 'Annex 2 EHV charges'!$D$11:$D$260)), 0)),"")</f>
        <v>New Export 27</v>
      </c>
      <c r="B159" s="172" t="str">
        <f>IF($A159="","",VLOOKUP($A159,'Annex 2 EHV charges'!$D:$O,2,0))</f>
        <v>New Export 27</v>
      </c>
      <c r="C159" s="173" t="str">
        <f>IF($A159="","",VLOOKUP($A159,'Annex 2 EHV charges'!$D:$O,3,0))</f>
        <v>New Export 27</v>
      </c>
      <c r="D159" s="172" t="str">
        <f>IF($A159="","",VLOOKUP($A159,'Annex 2 EHV charges'!$D:$O,4,0))</f>
        <v>Grange Farm Solar Farm</v>
      </c>
      <c r="E159" s="177" t="str">
        <f>IFERROR(IF(VLOOKUP($A159,'Annex 2 EHV charges'!$D:$O,9,FALSE)=0,"",VLOOKUP($A159,'Annex 2 EHV charges'!$D:$O,9,FALSE)),"")</f>
        <v/>
      </c>
      <c r="F159" s="178">
        <f>IFERROR(IF(VLOOKUP($A159,'Annex 2 EHV charges'!$D:$O,10,FALSE)=0,"",VLOOKUP($A159,'Annex 2 EHV charges'!$D:$O,10,FALSE)),"")</f>
        <v>556.11</v>
      </c>
      <c r="G159" s="179">
        <f>IFERROR(IF(VLOOKUP($A159,'Annex 2 EHV charges'!$D:$O,11,FALSE)=0,"",VLOOKUP($A159,'Annex 2 EHV charges'!$D:$O,11,FALSE)),"")</f>
        <v>0.05</v>
      </c>
      <c r="H159" s="179">
        <f>IFERROR(IF(VLOOKUP($A159,'Annex 2 EHV charges'!$D:$O,12,FALSE)=0,"",VLOOKUP($A159,'Annex 2 EHV charges'!$D:$O,12,FALSE)),"")</f>
        <v>0.05</v>
      </c>
    </row>
    <row r="160" spans="1:8" ht="25.5" x14ac:dyDescent="0.2">
      <c r="A160" s="173" t="str">
        <f t="array" ref="A160">IFERROR(INDEX('Annex 2 EHV charges'!$D$11:$D$260, MATCH(0, IF(ISBLANK('Annex 2 EHV charges'!$D$11:$D$260),1, COUNTIF(A$4:$A159, 'Annex 2 EHV charges'!$D$11:$D$260)), 0)),"")</f>
        <v>New Export 28</v>
      </c>
      <c r="B160" s="172" t="str">
        <f>IF($A160="","",VLOOKUP($A160,'Annex 2 EHV charges'!$D:$O,2,0))</f>
        <v>New Export 28</v>
      </c>
      <c r="C160" s="173" t="str">
        <f>IF($A160="","",VLOOKUP($A160,'Annex 2 EHV charges'!$D:$O,3,0))</f>
        <v>New Export 28</v>
      </c>
      <c r="D160" s="172" t="str">
        <f>IF($A160="","",VLOOKUP($A160,'Annex 2 EHV charges'!$D:$O,4,0))</f>
        <v>Hanby Grange Solar Farm</v>
      </c>
      <c r="E160" s="177" t="str">
        <f>IFERROR(IF(VLOOKUP($A160,'Annex 2 EHV charges'!$D:$O,9,FALSE)=0,"",VLOOKUP($A160,'Annex 2 EHV charges'!$D:$O,9,FALSE)),"")</f>
        <v/>
      </c>
      <c r="F160" s="178">
        <f>IFERROR(IF(VLOOKUP($A160,'Annex 2 EHV charges'!$D:$O,10,FALSE)=0,"",VLOOKUP($A160,'Annex 2 EHV charges'!$D:$O,10,FALSE)),"")</f>
        <v>579.17999999999995</v>
      </c>
      <c r="G160" s="179">
        <f>IFERROR(IF(VLOOKUP($A160,'Annex 2 EHV charges'!$D:$O,11,FALSE)=0,"",VLOOKUP($A160,'Annex 2 EHV charges'!$D:$O,11,FALSE)),"")</f>
        <v>0.05</v>
      </c>
      <c r="H160" s="179">
        <f>IFERROR(IF(VLOOKUP($A160,'Annex 2 EHV charges'!$D:$O,12,FALSE)=0,"",VLOOKUP($A160,'Annex 2 EHV charges'!$D:$O,12,FALSE)),"")</f>
        <v>0.05</v>
      </c>
    </row>
    <row r="161" spans="1:8" ht="25.5" x14ac:dyDescent="0.2">
      <c r="A161" s="173" t="str">
        <f t="array" ref="A161">IFERROR(INDEX('Annex 2 EHV charges'!$D$11:$D$260, MATCH(0, IF(ISBLANK('Annex 2 EHV charges'!$D$11:$D$260),1, COUNTIF(A$4:$A160, 'Annex 2 EHV charges'!$D$11:$D$260)), 0)),"")</f>
        <v>New Export 29</v>
      </c>
      <c r="B161" s="172" t="str">
        <f>IF($A161="","",VLOOKUP($A161,'Annex 2 EHV charges'!$D:$O,2,0))</f>
        <v>New Export 29</v>
      </c>
      <c r="C161" s="173" t="str">
        <f>IF($A161="","",VLOOKUP($A161,'Annex 2 EHV charges'!$D:$O,3,0))</f>
        <v>New Export 29</v>
      </c>
      <c r="D161" s="172" t="str">
        <f>IF($A161="","",VLOOKUP($A161,'Annex 2 EHV charges'!$D:$O,4,0))</f>
        <v>Heckington Fen</v>
      </c>
      <c r="E161" s="177" t="str">
        <f>IFERROR(IF(VLOOKUP($A161,'Annex 2 EHV charges'!$D:$O,9,FALSE)=0,"",VLOOKUP($A161,'Annex 2 EHV charges'!$D:$O,9,FALSE)),"")</f>
        <v/>
      </c>
      <c r="F161" s="178">
        <f>IFERROR(IF(VLOOKUP($A161,'Annex 2 EHV charges'!$D:$O,10,FALSE)=0,"",VLOOKUP($A161,'Annex 2 EHV charges'!$D:$O,10,FALSE)),"")</f>
        <v>29016.18</v>
      </c>
      <c r="G161" s="179">
        <f>IFERROR(IF(VLOOKUP($A161,'Annex 2 EHV charges'!$D:$O,11,FALSE)=0,"",VLOOKUP($A161,'Annex 2 EHV charges'!$D:$O,11,FALSE)),"")</f>
        <v>0.05</v>
      </c>
      <c r="H161" s="179">
        <f>IFERROR(IF(VLOOKUP($A161,'Annex 2 EHV charges'!$D:$O,12,FALSE)=0,"",VLOOKUP($A161,'Annex 2 EHV charges'!$D:$O,12,FALSE)),"")</f>
        <v>0.05</v>
      </c>
    </row>
    <row r="162" spans="1:8" ht="25.5" x14ac:dyDescent="0.2">
      <c r="A162" s="173" t="str">
        <f t="array" ref="A162">IFERROR(INDEX('Annex 2 EHV charges'!$D$11:$D$260, MATCH(0, IF(ISBLANK('Annex 2 EHV charges'!$D$11:$D$260),1, COUNTIF(A$4:$A161, 'Annex 2 EHV charges'!$D$11:$D$260)), 0)),"")</f>
        <v>New Export 30</v>
      </c>
      <c r="B162" s="172" t="str">
        <f>IF($A162="","",VLOOKUP($A162,'Annex 2 EHV charges'!$D:$O,2,0))</f>
        <v>New Export 30</v>
      </c>
      <c r="C162" s="173" t="str">
        <f>IF($A162="","",VLOOKUP($A162,'Annex 2 EHV charges'!$D:$O,3,0))</f>
        <v>New Export 30</v>
      </c>
      <c r="D162" s="172" t="str">
        <f>IF($A162="","",VLOOKUP($A162,'Annex 2 EHV charges'!$D:$O,4,0))</f>
        <v>Highfield Fm Honington PV</v>
      </c>
      <c r="E162" s="177" t="str">
        <f>IFERROR(IF(VLOOKUP($A162,'Annex 2 EHV charges'!$D:$O,9,FALSE)=0,"",VLOOKUP($A162,'Annex 2 EHV charges'!$D:$O,9,FALSE)),"")</f>
        <v/>
      </c>
      <c r="F162" s="178">
        <f>IFERROR(IF(VLOOKUP($A162,'Annex 2 EHV charges'!$D:$O,10,FALSE)=0,"",VLOOKUP($A162,'Annex 2 EHV charges'!$D:$O,10,FALSE)),"")</f>
        <v>262.19</v>
      </c>
      <c r="G162" s="179">
        <f>IFERROR(IF(VLOOKUP($A162,'Annex 2 EHV charges'!$D:$O,11,FALSE)=0,"",VLOOKUP($A162,'Annex 2 EHV charges'!$D:$O,11,FALSE)),"")</f>
        <v>0.05</v>
      </c>
      <c r="H162" s="179">
        <f>IFERROR(IF(VLOOKUP($A162,'Annex 2 EHV charges'!$D:$O,12,FALSE)=0,"",VLOOKUP($A162,'Annex 2 EHV charges'!$D:$O,12,FALSE)),"")</f>
        <v>0.05</v>
      </c>
    </row>
    <row r="163" spans="1:8" ht="25.5" x14ac:dyDescent="0.2">
      <c r="A163" s="173" t="str">
        <f t="array" ref="A163">IFERROR(INDEX('Annex 2 EHV charges'!$D$11:$D$260, MATCH(0, IF(ISBLANK('Annex 2 EHV charges'!$D$11:$D$260),1, COUNTIF(A$4:$A162, 'Annex 2 EHV charges'!$D$11:$D$260)), 0)),"")</f>
        <v>New Export 31</v>
      </c>
      <c r="B163" s="172" t="str">
        <f>IF($A163="","",VLOOKUP($A163,'Annex 2 EHV charges'!$D:$O,2,0))</f>
        <v>New Export 31</v>
      </c>
      <c r="C163" s="173" t="str">
        <f>IF($A163="","",VLOOKUP($A163,'Annex 2 EHV charges'!$D:$O,3,0))</f>
        <v>New Export 31</v>
      </c>
      <c r="D163" s="172" t="str">
        <f>IF($A163="","",VLOOKUP($A163,'Annex 2 EHV charges'!$D:$O,4,0))</f>
        <v>Holtwood Farm2</v>
      </c>
      <c r="E163" s="177" t="str">
        <f>IFERROR(IF(VLOOKUP($A163,'Annex 2 EHV charges'!$D:$O,9,FALSE)=0,"",VLOOKUP($A163,'Annex 2 EHV charges'!$D:$O,9,FALSE)),"")</f>
        <v/>
      </c>
      <c r="F163" s="178">
        <f>IFERROR(IF(VLOOKUP($A163,'Annex 2 EHV charges'!$D:$O,10,FALSE)=0,"",VLOOKUP($A163,'Annex 2 EHV charges'!$D:$O,10,FALSE)),"")</f>
        <v>698.09</v>
      </c>
      <c r="G163" s="179">
        <f>IFERROR(IF(VLOOKUP($A163,'Annex 2 EHV charges'!$D:$O,11,FALSE)=0,"",VLOOKUP($A163,'Annex 2 EHV charges'!$D:$O,11,FALSE)),"")</f>
        <v>0.05</v>
      </c>
      <c r="H163" s="179">
        <f>IFERROR(IF(VLOOKUP($A163,'Annex 2 EHV charges'!$D:$O,12,FALSE)=0,"",VLOOKUP($A163,'Annex 2 EHV charges'!$D:$O,12,FALSE)),"")</f>
        <v>0.05</v>
      </c>
    </row>
    <row r="164" spans="1:8" ht="25.5" x14ac:dyDescent="0.2">
      <c r="A164" s="173" t="str">
        <f t="array" ref="A164">IFERROR(INDEX('Annex 2 EHV charges'!$D$11:$D$260, MATCH(0, IF(ISBLANK('Annex 2 EHV charges'!$D$11:$D$260),1, COUNTIF(A$4:$A163, 'Annex 2 EHV charges'!$D$11:$D$260)), 0)),"")</f>
        <v>New Export 32</v>
      </c>
      <c r="B164" s="172" t="str">
        <f>IF($A164="","",VLOOKUP($A164,'Annex 2 EHV charges'!$D:$O,2,0))</f>
        <v>New Export 32</v>
      </c>
      <c r="C164" s="173" t="str">
        <f>IF($A164="","",VLOOKUP($A164,'Annex 2 EHV charges'!$D:$O,3,0))</f>
        <v>New Export 32</v>
      </c>
      <c r="D164" s="172" t="str">
        <f>IF($A164="","",VLOOKUP($A164,'Annex 2 EHV charges'!$D:$O,4,0))</f>
        <v>Horsemoor Drove Wind Farm</v>
      </c>
      <c r="E164" s="177" t="str">
        <f>IFERROR(IF(VLOOKUP($A164,'Annex 2 EHV charges'!$D:$O,9,FALSE)=0,"",VLOOKUP($A164,'Annex 2 EHV charges'!$D:$O,9,FALSE)),"")</f>
        <v/>
      </c>
      <c r="F164" s="178">
        <f>IFERROR(IF(VLOOKUP($A164,'Annex 2 EHV charges'!$D:$O,10,FALSE)=0,"",VLOOKUP($A164,'Annex 2 EHV charges'!$D:$O,10,FALSE)),"")</f>
        <v>1758.26</v>
      </c>
      <c r="G164" s="179">
        <f>IFERROR(IF(VLOOKUP($A164,'Annex 2 EHV charges'!$D:$O,11,FALSE)=0,"",VLOOKUP($A164,'Annex 2 EHV charges'!$D:$O,11,FALSE)),"")</f>
        <v>0.05</v>
      </c>
      <c r="H164" s="179">
        <f>IFERROR(IF(VLOOKUP($A164,'Annex 2 EHV charges'!$D:$O,12,FALSE)=0,"",VLOOKUP($A164,'Annex 2 EHV charges'!$D:$O,12,FALSE)),"")</f>
        <v>0.05</v>
      </c>
    </row>
    <row r="165" spans="1:8" ht="25.5" x14ac:dyDescent="0.2">
      <c r="A165" s="173" t="str">
        <f t="array" ref="A165">IFERROR(INDEX('Annex 2 EHV charges'!$D$11:$D$260, MATCH(0, IF(ISBLANK('Annex 2 EHV charges'!$D$11:$D$260),1, COUNTIF(A$4:$A164, 'Annex 2 EHV charges'!$D$11:$D$260)), 0)),"")</f>
        <v>New Export 33</v>
      </c>
      <c r="B165" s="172" t="str">
        <f>IF($A165="","",VLOOKUP($A165,'Annex 2 EHV charges'!$D:$O,2,0))</f>
        <v>New Export 33</v>
      </c>
      <c r="C165" s="173" t="str">
        <f>IF($A165="","",VLOOKUP($A165,'Annex 2 EHV charges'!$D:$O,3,0))</f>
        <v>New Export 33</v>
      </c>
      <c r="D165" s="172" t="str">
        <f>IF($A165="","",VLOOKUP($A165,'Annex 2 EHV charges'!$D:$O,4,0))</f>
        <v>John Brookes Sawmill</v>
      </c>
      <c r="E165" s="177" t="str">
        <f>IFERROR(IF(VLOOKUP($A165,'Annex 2 EHV charges'!$D:$O,9,FALSE)=0,"",VLOOKUP($A165,'Annex 2 EHV charges'!$D:$O,9,FALSE)),"")</f>
        <v/>
      </c>
      <c r="F165" s="178">
        <f>IFERROR(IF(VLOOKUP($A165,'Annex 2 EHV charges'!$D:$O,10,FALSE)=0,"",VLOOKUP($A165,'Annex 2 EHV charges'!$D:$O,10,FALSE)),"")</f>
        <v>3255.69</v>
      </c>
      <c r="G165" s="179">
        <f>IFERROR(IF(VLOOKUP($A165,'Annex 2 EHV charges'!$D:$O,11,FALSE)=0,"",VLOOKUP($A165,'Annex 2 EHV charges'!$D:$O,11,FALSE)),"")</f>
        <v>0.05</v>
      </c>
      <c r="H165" s="179">
        <f>IFERROR(IF(VLOOKUP($A165,'Annex 2 EHV charges'!$D:$O,12,FALSE)=0,"",VLOOKUP($A165,'Annex 2 EHV charges'!$D:$O,12,FALSE)),"")</f>
        <v>0.05</v>
      </c>
    </row>
    <row r="166" spans="1:8" ht="25.5" x14ac:dyDescent="0.2">
      <c r="A166" s="173" t="str">
        <f t="array" ref="A166">IFERROR(INDEX('Annex 2 EHV charges'!$D$11:$D$260, MATCH(0, IF(ISBLANK('Annex 2 EHV charges'!$D$11:$D$260),1, COUNTIF(A$4:$A165, 'Annex 2 EHV charges'!$D$11:$D$260)), 0)),"")</f>
        <v>New Export 34</v>
      </c>
      <c r="B166" s="172" t="str">
        <f>IF($A166="","",VLOOKUP($A166,'Annex 2 EHV charges'!$D:$O,2,0))</f>
        <v>New Export 34</v>
      </c>
      <c r="C166" s="173" t="str">
        <f>IF($A166="","",VLOOKUP($A166,'Annex 2 EHV charges'!$D:$O,3,0))</f>
        <v>New Export 34</v>
      </c>
      <c r="D166" s="172" t="str">
        <f>IF($A166="","",VLOOKUP($A166,'Annex 2 EHV charges'!$D:$O,4,0))</f>
        <v>Ladywood Farm</v>
      </c>
      <c r="E166" s="177" t="str">
        <f>IFERROR(IF(VLOOKUP($A166,'Annex 2 EHV charges'!$D:$O,9,FALSE)=0,"",VLOOKUP($A166,'Annex 2 EHV charges'!$D:$O,9,FALSE)),"")</f>
        <v/>
      </c>
      <c r="F166" s="178">
        <f>IFERROR(IF(VLOOKUP($A166,'Annex 2 EHV charges'!$D:$O,10,FALSE)=0,"",VLOOKUP($A166,'Annex 2 EHV charges'!$D:$O,10,FALSE)),"")</f>
        <v>295.82</v>
      </c>
      <c r="G166" s="179">
        <f>IFERROR(IF(VLOOKUP($A166,'Annex 2 EHV charges'!$D:$O,11,FALSE)=0,"",VLOOKUP($A166,'Annex 2 EHV charges'!$D:$O,11,FALSE)),"")</f>
        <v>0.05</v>
      </c>
      <c r="H166" s="179">
        <f>IFERROR(IF(VLOOKUP($A166,'Annex 2 EHV charges'!$D:$O,12,FALSE)=0,"",VLOOKUP($A166,'Annex 2 EHV charges'!$D:$O,12,FALSE)),"")</f>
        <v>0.05</v>
      </c>
    </row>
    <row r="167" spans="1:8" ht="25.5" x14ac:dyDescent="0.2">
      <c r="A167" s="173" t="str">
        <f t="array" ref="A167">IFERROR(INDEX('Annex 2 EHV charges'!$D$11:$D$260, MATCH(0, IF(ISBLANK('Annex 2 EHV charges'!$D$11:$D$260),1, COUNTIF(A$4:$A166, 'Annex 2 EHV charges'!$D$11:$D$260)), 0)),"")</f>
        <v>New Export 35</v>
      </c>
      <c r="B167" s="172" t="str">
        <f>IF($A167="","",VLOOKUP($A167,'Annex 2 EHV charges'!$D:$O,2,0))</f>
        <v>New Export 35</v>
      </c>
      <c r="C167" s="173" t="str">
        <f>IF($A167="","",VLOOKUP($A167,'Annex 2 EHV charges'!$D:$O,3,0))</f>
        <v>New Export 35</v>
      </c>
      <c r="D167" s="172" t="str">
        <f>IF($A167="","",VLOOKUP($A167,'Annex 2 EHV charges'!$D:$O,4,0))</f>
        <v>Land at Newhall</v>
      </c>
      <c r="E167" s="177" t="str">
        <f>IFERROR(IF(VLOOKUP($A167,'Annex 2 EHV charges'!$D:$O,9,FALSE)=0,"",VLOOKUP($A167,'Annex 2 EHV charges'!$D:$O,9,FALSE)),"")</f>
        <v/>
      </c>
      <c r="F167" s="178">
        <f>IFERROR(IF(VLOOKUP($A167,'Annex 2 EHV charges'!$D:$O,10,FALSE)=0,"",VLOOKUP($A167,'Annex 2 EHV charges'!$D:$O,10,FALSE)),"")</f>
        <v>2557.16</v>
      </c>
      <c r="G167" s="179">
        <f>IFERROR(IF(VLOOKUP($A167,'Annex 2 EHV charges'!$D:$O,11,FALSE)=0,"",VLOOKUP($A167,'Annex 2 EHV charges'!$D:$O,11,FALSE)),"")</f>
        <v>0.05</v>
      </c>
      <c r="H167" s="179">
        <f>IFERROR(IF(VLOOKUP($A167,'Annex 2 EHV charges'!$D:$O,12,FALSE)=0,"",VLOOKUP($A167,'Annex 2 EHV charges'!$D:$O,12,FALSE)),"")</f>
        <v>0.05</v>
      </c>
    </row>
    <row r="168" spans="1:8" ht="25.5" x14ac:dyDescent="0.2">
      <c r="A168" s="173" t="str">
        <f t="array" ref="A168">IFERROR(INDEX('Annex 2 EHV charges'!$D$11:$D$260, MATCH(0, IF(ISBLANK('Annex 2 EHV charges'!$D$11:$D$260),1, COUNTIF(A$4:$A167, 'Annex 2 EHV charges'!$D$11:$D$260)), 0)),"")</f>
        <v>New Export 36</v>
      </c>
      <c r="B168" s="172" t="str">
        <f>IF($A168="","",VLOOKUP($A168,'Annex 2 EHV charges'!$D:$O,2,0))</f>
        <v>New Export 36</v>
      </c>
      <c r="C168" s="173" t="str">
        <f>IF($A168="","",VLOOKUP($A168,'Annex 2 EHV charges'!$D:$O,3,0))</f>
        <v>New Export 36</v>
      </c>
      <c r="D168" s="172" t="str">
        <f>IF($A168="","",VLOOKUP($A168,'Annex 2 EHV charges'!$D:$O,4,0))</f>
        <v>Land off Green Lane Ph2</v>
      </c>
      <c r="E168" s="177" t="str">
        <f>IFERROR(IF(VLOOKUP($A168,'Annex 2 EHV charges'!$D:$O,9,FALSE)=0,"",VLOOKUP($A168,'Annex 2 EHV charges'!$D:$O,9,FALSE)),"")</f>
        <v/>
      </c>
      <c r="F168" s="178">
        <f>IFERROR(IF(VLOOKUP($A168,'Annex 2 EHV charges'!$D:$O,10,FALSE)=0,"",VLOOKUP($A168,'Annex 2 EHV charges'!$D:$O,10,FALSE)),"")</f>
        <v>323.64999999999998</v>
      </c>
      <c r="G168" s="179">
        <f>IFERROR(IF(VLOOKUP($A168,'Annex 2 EHV charges'!$D:$O,11,FALSE)=0,"",VLOOKUP($A168,'Annex 2 EHV charges'!$D:$O,11,FALSE)),"")</f>
        <v>0.05</v>
      </c>
      <c r="H168" s="179">
        <f>IFERROR(IF(VLOOKUP($A168,'Annex 2 EHV charges'!$D:$O,12,FALSE)=0,"",VLOOKUP($A168,'Annex 2 EHV charges'!$D:$O,12,FALSE)),"")</f>
        <v>0.05</v>
      </c>
    </row>
    <row r="169" spans="1:8" ht="25.5" x14ac:dyDescent="0.2">
      <c r="A169" s="173" t="str">
        <f t="array" ref="A169">IFERROR(INDEX('Annex 2 EHV charges'!$D$11:$D$260, MATCH(0, IF(ISBLANK('Annex 2 EHV charges'!$D$11:$D$260),1, COUNTIF(A$4:$A168, 'Annex 2 EHV charges'!$D$11:$D$260)), 0)),"")</f>
        <v>New Export 37</v>
      </c>
      <c r="B169" s="172" t="str">
        <f>IF($A169="","",VLOOKUP($A169,'Annex 2 EHV charges'!$D:$O,2,0))</f>
        <v>New Export 37</v>
      </c>
      <c r="C169" s="173" t="str">
        <f>IF($A169="","",VLOOKUP($A169,'Annex 2 EHV charges'!$D:$O,3,0))</f>
        <v>New Export 37</v>
      </c>
      <c r="D169" s="172" t="str">
        <f>IF($A169="","",VLOOKUP($A169,'Annex 2 EHV charges'!$D:$O,4,0))</f>
        <v>Little Harrowden Solar Farm</v>
      </c>
      <c r="E169" s="177" t="str">
        <f>IFERROR(IF(VLOOKUP($A169,'Annex 2 EHV charges'!$D:$O,9,FALSE)=0,"",VLOOKUP($A169,'Annex 2 EHV charges'!$D:$O,9,FALSE)),"")</f>
        <v/>
      </c>
      <c r="F169" s="178">
        <f>IFERROR(IF(VLOOKUP($A169,'Annex 2 EHV charges'!$D:$O,10,FALSE)=0,"",VLOOKUP($A169,'Annex 2 EHV charges'!$D:$O,10,FALSE)),"")</f>
        <v>2698.7</v>
      </c>
      <c r="G169" s="179">
        <f>IFERROR(IF(VLOOKUP($A169,'Annex 2 EHV charges'!$D:$O,11,FALSE)=0,"",VLOOKUP($A169,'Annex 2 EHV charges'!$D:$O,11,FALSE)),"")</f>
        <v>0.05</v>
      </c>
      <c r="H169" s="179">
        <f>IFERROR(IF(VLOOKUP($A169,'Annex 2 EHV charges'!$D:$O,12,FALSE)=0,"",VLOOKUP($A169,'Annex 2 EHV charges'!$D:$O,12,FALSE)),"")</f>
        <v>0.05</v>
      </c>
    </row>
    <row r="170" spans="1:8" ht="25.5" x14ac:dyDescent="0.2">
      <c r="A170" s="173" t="str">
        <f t="array" ref="A170">IFERROR(INDEX('Annex 2 EHV charges'!$D$11:$D$260, MATCH(0, IF(ISBLANK('Annex 2 EHV charges'!$D$11:$D$260),1, COUNTIF(A$4:$A169, 'Annex 2 EHV charges'!$D$11:$D$260)), 0)),"")</f>
        <v>New Export 38</v>
      </c>
      <c r="B170" s="172" t="str">
        <f>IF($A170="","",VLOOKUP($A170,'Annex 2 EHV charges'!$D:$O,2,0))</f>
        <v>New Export 38</v>
      </c>
      <c r="C170" s="173" t="str">
        <f>IF($A170="","",VLOOKUP($A170,'Annex 2 EHV charges'!$D:$O,3,0))</f>
        <v>New Export 38</v>
      </c>
      <c r="D170" s="172" t="str">
        <f>IF($A170="","",VLOOKUP($A170,'Annex 2 EHV charges'!$D:$O,4,0))</f>
        <v>Little Eau Solar Farm</v>
      </c>
      <c r="E170" s="177" t="str">
        <f>IFERROR(IF(VLOOKUP($A170,'Annex 2 EHV charges'!$D:$O,9,FALSE)=0,"",VLOOKUP($A170,'Annex 2 EHV charges'!$D:$O,9,FALSE)),"")</f>
        <v/>
      </c>
      <c r="F170" s="178">
        <f>IFERROR(IF(VLOOKUP($A170,'Annex 2 EHV charges'!$D:$O,10,FALSE)=0,"",VLOOKUP($A170,'Annex 2 EHV charges'!$D:$O,10,FALSE)),"")</f>
        <v>1529.18</v>
      </c>
      <c r="G170" s="179">
        <f>IFERROR(IF(VLOOKUP($A170,'Annex 2 EHV charges'!$D:$O,11,FALSE)=0,"",VLOOKUP($A170,'Annex 2 EHV charges'!$D:$O,11,FALSE)),"")</f>
        <v>0.05</v>
      </c>
      <c r="H170" s="179">
        <f>IFERROR(IF(VLOOKUP($A170,'Annex 2 EHV charges'!$D:$O,12,FALSE)=0,"",VLOOKUP($A170,'Annex 2 EHV charges'!$D:$O,12,FALSE)),"")</f>
        <v>0.05</v>
      </c>
    </row>
    <row r="171" spans="1:8" ht="25.5" x14ac:dyDescent="0.2">
      <c r="A171" s="173" t="str">
        <f t="array" ref="A171">IFERROR(INDEX('Annex 2 EHV charges'!$D$11:$D$260, MATCH(0, IF(ISBLANK('Annex 2 EHV charges'!$D$11:$D$260),1, COUNTIF(A$4:$A170, 'Annex 2 EHV charges'!$D$11:$D$260)), 0)),"")</f>
        <v>New Export 39</v>
      </c>
      <c r="B171" s="172" t="str">
        <f>IF($A171="","",VLOOKUP($A171,'Annex 2 EHV charges'!$D:$O,2,0))</f>
        <v>New Export 39</v>
      </c>
      <c r="C171" s="173" t="str">
        <f>IF($A171="","",VLOOKUP($A171,'Annex 2 EHV charges'!$D:$O,3,0))</f>
        <v>New Export 39</v>
      </c>
      <c r="D171" s="172" t="str">
        <f>IF($A171="","",VLOOKUP($A171,'Annex 2 EHV charges'!$D:$O,4,0))</f>
        <v>Lound Solar Farm</v>
      </c>
      <c r="E171" s="177" t="str">
        <f>IFERROR(IF(VLOOKUP($A171,'Annex 2 EHV charges'!$D:$O,9,FALSE)=0,"",VLOOKUP($A171,'Annex 2 EHV charges'!$D:$O,9,FALSE)),"")</f>
        <v/>
      </c>
      <c r="F171" s="178">
        <f>IFERROR(IF(VLOOKUP($A171,'Annex 2 EHV charges'!$D:$O,10,FALSE)=0,"",VLOOKUP($A171,'Annex 2 EHV charges'!$D:$O,10,FALSE)),"")</f>
        <v>880</v>
      </c>
      <c r="G171" s="179">
        <f>IFERROR(IF(VLOOKUP($A171,'Annex 2 EHV charges'!$D:$O,11,FALSE)=0,"",VLOOKUP($A171,'Annex 2 EHV charges'!$D:$O,11,FALSE)),"")</f>
        <v>0.05</v>
      </c>
      <c r="H171" s="179">
        <f>IFERROR(IF(VLOOKUP($A171,'Annex 2 EHV charges'!$D:$O,12,FALSE)=0,"",VLOOKUP($A171,'Annex 2 EHV charges'!$D:$O,12,FALSE)),"")</f>
        <v>0.05</v>
      </c>
    </row>
    <row r="172" spans="1:8" ht="25.5" x14ac:dyDescent="0.2">
      <c r="A172" s="173" t="str">
        <f t="array" ref="A172">IFERROR(INDEX('Annex 2 EHV charges'!$D$11:$D$260, MATCH(0, IF(ISBLANK('Annex 2 EHV charges'!$D$11:$D$260),1, COUNTIF(A$4:$A171, 'Annex 2 EHV charges'!$D$11:$D$260)), 0)),"")</f>
        <v>New Export 40</v>
      </c>
      <c r="B172" s="172" t="str">
        <f>IF($A172="","",VLOOKUP($A172,'Annex 2 EHV charges'!$D:$O,2,0))</f>
        <v>New Export 40</v>
      </c>
      <c r="C172" s="173" t="str">
        <f>IF($A172="","",VLOOKUP($A172,'Annex 2 EHV charges'!$D:$O,3,0))</f>
        <v>New Export 40</v>
      </c>
      <c r="D172" s="172" t="str">
        <f>IF($A172="","",VLOOKUP($A172,'Annex 2 EHV charges'!$D:$O,4,0))</f>
        <v>Mead Phase1</v>
      </c>
      <c r="E172" s="177" t="str">
        <f>IFERROR(IF(VLOOKUP($A172,'Annex 2 EHV charges'!$D:$O,9,FALSE)=0,"",VLOOKUP($A172,'Annex 2 EHV charges'!$D:$O,9,FALSE)),"")</f>
        <v/>
      </c>
      <c r="F172" s="178">
        <f>IFERROR(IF(VLOOKUP($A172,'Annex 2 EHV charges'!$D:$O,10,FALSE)=0,"",VLOOKUP($A172,'Annex 2 EHV charges'!$D:$O,10,FALSE)),"")</f>
        <v>515.27</v>
      </c>
      <c r="G172" s="179">
        <f>IFERROR(IF(VLOOKUP($A172,'Annex 2 EHV charges'!$D:$O,11,FALSE)=0,"",VLOOKUP($A172,'Annex 2 EHV charges'!$D:$O,11,FALSE)),"")</f>
        <v>0.05</v>
      </c>
      <c r="H172" s="179">
        <f>IFERROR(IF(VLOOKUP($A172,'Annex 2 EHV charges'!$D:$O,12,FALSE)=0,"",VLOOKUP($A172,'Annex 2 EHV charges'!$D:$O,12,FALSE)),"")</f>
        <v>0.05</v>
      </c>
    </row>
    <row r="173" spans="1:8" ht="25.5" x14ac:dyDescent="0.2">
      <c r="A173" s="173" t="str">
        <f t="array" ref="A173">IFERROR(INDEX('Annex 2 EHV charges'!$D$11:$D$260, MATCH(0, IF(ISBLANK('Annex 2 EHV charges'!$D$11:$D$260),1, COUNTIF(A$4:$A172, 'Annex 2 EHV charges'!$D$11:$D$260)), 0)),"")</f>
        <v>New Export 41</v>
      </c>
      <c r="B173" s="172" t="str">
        <f>IF($A173="","",VLOOKUP($A173,'Annex 2 EHV charges'!$D:$O,2,0))</f>
        <v>New Export 41</v>
      </c>
      <c r="C173" s="173" t="str">
        <f>IF($A173="","",VLOOKUP($A173,'Annex 2 EHV charges'!$D:$O,3,0))</f>
        <v>New Export 41</v>
      </c>
      <c r="D173" s="172" t="str">
        <f>IF($A173="","",VLOOKUP($A173,'Annex 2 EHV charges'!$D:$O,4,0))</f>
        <v>Melton Road Solar Farm</v>
      </c>
      <c r="E173" s="177" t="str">
        <f>IFERROR(IF(VLOOKUP($A173,'Annex 2 EHV charges'!$D:$O,9,FALSE)=0,"",VLOOKUP($A173,'Annex 2 EHV charges'!$D:$O,9,FALSE)),"")</f>
        <v/>
      </c>
      <c r="F173" s="178">
        <f>IFERROR(IF(VLOOKUP($A173,'Annex 2 EHV charges'!$D:$O,10,FALSE)=0,"",VLOOKUP($A173,'Annex 2 EHV charges'!$D:$O,10,FALSE)),"")</f>
        <v>295.33999999999997</v>
      </c>
      <c r="G173" s="179">
        <f>IFERROR(IF(VLOOKUP($A173,'Annex 2 EHV charges'!$D:$O,11,FALSE)=0,"",VLOOKUP($A173,'Annex 2 EHV charges'!$D:$O,11,FALSE)),"")</f>
        <v>0.05</v>
      </c>
      <c r="H173" s="179">
        <f>IFERROR(IF(VLOOKUP($A173,'Annex 2 EHV charges'!$D:$O,12,FALSE)=0,"",VLOOKUP($A173,'Annex 2 EHV charges'!$D:$O,12,FALSE)),"")</f>
        <v>0.05</v>
      </c>
    </row>
    <row r="174" spans="1:8" ht="25.5" x14ac:dyDescent="0.2">
      <c r="A174" s="173" t="str">
        <f t="array" ref="A174">IFERROR(INDEX('Annex 2 EHV charges'!$D$11:$D$260, MATCH(0, IF(ISBLANK('Annex 2 EHV charges'!$D$11:$D$260),1, COUNTIF(A$4:$A173, 'Annex 2 EHV charges'!$D$11:$D$260)), 0)),"")</f>
        <v>New Export 42</v>
      </c>
      <c r="B174" s="172" t="str">
        <f>IF($A174="","",VLOOKUP($A174,'Annex 2 EHV charges'!$D:$O,2,0))</f>
        <v>New Export 42</v>
      </c>
      <c r="C174" s="173" t="str">
        <f>IF($A174="","",VLOOKUP($A174,'Annex 2 EHV charges'!$D:$O,3,0))</f>
        <v>New Export 42</v>
      </c>
      <c r="D174" s="172" t="str">
        <f>IF($A174="","",VLOOKUP($A174,'Annex 2 EHV charges'!$D:$O,4,0))</f>
        <v>Mill Farm 2, Great Ponton</v>
      </c>
      <c r="E174" s="177" t="str">
        <f>IFERROR(IF(VLOOKUP($A174,'Annex 2 EHV charges'!$D:$O,9,FALSE)=0,"",VLOOKUP($A174,'Annex 2 EHV charges'!$D:$O,9,FALSE)),"")</f>
        <v/>
      </c>
      <c r="F174" s="178">
        <f>IFERROR(IF(VLOOKUP($A174,'Annex 2 EHV charges'!$D:$O,10,FALSE)=0,"",VLOOKUP($A174,'Annex 2 EHV charges'!$D:$O,10,FALSE)),"")</f>
        <v>1649.59</v>
      </c>
      <c r="G174" s="179">
        <f>IFERROR(IF(VLOOKUP($A174,'Annex 2 EHV charges'!$D:$O,11,FALSE)=0,"",VLOOKUP($A174,'Annex 2 EHV charges'!$D:$O,11,FALSE)),"")</f>
        <v>0.05</v>
      </c>
      <c r="H174" s="179">
        <f>IFERROR(IF(VLOOKUP($A174,'Annex 2 EHV charges'!$D:$O,12,FALSE)=0,"",VLOOKUP($A174,'Annex 2 EHV charges'!$D:$O,12,FALSE)),"")</f>
        <v>0.05</v>
      </c>
    </row>
    <row r="175" spans="1:8" ht="25.5" x14ac:dyDescent="0.2">
      <c r="A175" s="173" t="str">
        <f t="array" ref="A175">IFERROR(INDEX('Annex 2 EHV charges'!$D$11:$D$260, MATCH(0, IF(ISBLANK('Annex 2 EHV charges'!$D$11:$D$260),1, COUNTIF(A$4:$A174, 'Annex 2 EHV charges'!$D$11:$D$260)), 0)),"")</f>
        <v>New Export 43</v>
      </c>
      <c r="B175" s="172" t="str">
        <f>IF($A175="","",VLOOKUP($A175,'Annex 2 EHV charges'!$D:$O,2,0))</f>
        <v>New Export 43</v>
      </c>
      <c r="C175" s="173" t="str">
        <f>IF($A175="","",VLOOKUP($A175,'Annex 2 EHV charges'!$D:$O,3,0))</f>
        <v>New Export 43</v>
      </c>
      <c r="D175" s="172" t="str">
        <f>IF($A175="","",VLOOKUP($A175,'Annex 2 EHV charges'!$D:$O,4,0))</f>
        <v>The Mills, Kirkby Green</v>
      </c>
      <c r="E175" s="177" t="str">
        <f>IFERROR(IF(VLOOKUP($A175,'Annex 2 EHV charges'!$D:$O,9,FALSE)=0,"",VLOOKUP($A175,'Annex 2 EHV charges'!$D:$O,9,FALSE)),"")</f>
        <v/>
      </c>
      <c r="F175" s="178">
        <f>IFERROR(IF(VLOOKUP($A175,'Annex 2 EHV charges'!$D:$O,10,FALSE)=0,"",VLOOKUP($A175,'Annex 2 EHV charges'!$D:$O,10,FALSE)),"")</f>
        <v>264.68</v>
      </c>
      <c r="G175" s="179">
        <f>IFERROR(IF(VLOOKUP($A175,'Annex 2 EHV charges'!$D:$O,11,FALSE)=0,"",VLOOKUP($A175,'Annex 2 EHV charges'!$D:$O,11,FALSE)),"")</f>
        <v>0.05</v>
      </c>
      <c r="H175" s="179">
        <f>IFERROR(IF(VLOOKUP($A175,'Annex 2 EHV charges'!$D:$O,12,FALSE)=0,"",VLOOKUP($A175,'Annex 2 EHV charges'!$D:$O,12,FALSE)),"")</f>
        <v>0.05</v>
      </c>
    </row>
    <row r="176" spans="1:8" ht="25.5" x14ac:dyDescent="0.2">
      <c r="A176" s="173" t="str">
        <f t="array" ref="A176">IFERROR(INDEX('Annex 2 EHV charges'!$D$11:$D$260, MATCH(0, IF(ISBLANK('Annex 2 EHV charges'!$D$11:$D$260),1, COUNTIF(A$4:$A175, 'Annex 2 EHV charges'!$D$11:$D$260)), 0)),"")</f>
        <v>New Export 44</v>
      </c>
      <c r="B176" s="172" t="str">
        <f>IF($A176="","",VLOOKUP($A176,'Annex 2 EHV charges'!$D:$O,2,0))</f>
        <v>New Export 44</v>
      </c>
      <c r="C176" s="173" t="str">
        <f>IF($A176="","",VLOOKUP($A176,'Annex 2 EHV charges'!$D:$O,3,0))</f>
        <v>New Export 44</v>
      </c>
      <c r="D176" s="172" t="str">
        <f>IF($A176="","",VLOOKUP($A176,'Annex 2 EHV charges'!$D:$O,4,0))</f>
        <v>Nailcote Farm Solar Farm</v>
      </c>
      <c r="E176" s="177" t="str">
        <f>IFERROR(IF(VLOOKUP($A176,'Annex 2 EHV charges'!$D:$O,9,FALSE)=0,"",VLOOKUP($A176,'Annex 2 EHV charges'!$D:$O,9,FALSE)),"")</f>
        <v/>
      </c>
      <c r="F176" s="178">
        <f>IFERROR(IF(VLOOKUP($A176,'Annex 2 EHV charges'!$D:$O,10,FALSE)=0,"",VLOOKUP($A176,'Annex 2 EHV charges'!$D:$O,10,FALSE)),"")</f>
        <v>296.58</v>
      </c>
      <c r="G176" s="179">
        <f>IFERROR(IF(VLOOKUP($A176,'Annex 2 EHV charges'!$D:$O,11,FALSE)=0,"",VLOOKUP($A176,'Annex 2 EHV charges'!$D:$O,11,FALSE)),"")</f>
        <v>0.05</v>
      </c>
      <c r="H176" s="179">
        <f>IFERROR(IF(VLOOKUP($A176,'Annex 2 EHV charges'!$D:$O,12,FALSE)=0,"",VLOOKUP($A176,'Annex 2 EHV charges'!$D:$O,12,FALSE)),"")</f>
        <v>0.05</v>
      </c>
    </row>
    <row r="177" spans="1:8" ht="25.5" x14ac:dyDescent="0.2">
      <c r="A177" s="173" t="str">
        <f t="array" ref="A177">IFERROR(INDEX('Annex 2 EHV charges'!$D$11:$D$260, MATCH(0, IF(ISBLANK('Annex 2 EHV charges'!$D$11:$D$260),1, COUNTIF(A$4:$A176, 'Annex 2 EHV charges'!$D$11:$D$260)), 0)),"")</f>
        <v>New Export 45</v>
      </c>
      <c r="B177" s="172" t="str">
        <f>IF($A177="","",VLOOKUP($A177,'Annex 2 EHV charges'!$D:$O,2,0))</f>
        <v>New Export 45</v>
      </c>
      <c r="C177" s="173" t="str">
        <f>IF($A177="","",VLOOKUP($A177,'Annex 2 EHV charges'!$D:$O,3,0))</f>
        <v>New Export 45</v>
      </c>
      <c r="D177" s="172" t="str">
        <f>IF($A177="","",VLOOKUP($A177,'Annex 2 EHV charges'!$D:$O,4,0))</f>
        <v>Naish Farm Solar Farm</v>
      </c>
      <c r="E177" s="177" t="str">
        <f>IFERROR(IF(VLOOKUP($A177,'Annex 2 EHV charges'!$D:$O,9,FALSE)=0,"",VLOOKUP($A177,'Annex 2 EHV charges'!$D:$O,9,FALSE)),"")</f>
        <v/>
      </c>
      <c r="F177" s="178">
        <f>IFERROR(IF(VLOOKUP($A177,'Annex 2 EHV charges'!$D:$O,10,FALSE)=0,"",VLOOKUP($A177,'Annex 2 EHV charges'!$D:$O,10,FALSE)),"")</f>
        <v>295</v>
      </c>
      <c r="G177" s="179">
        <f>IFERROR(IF(VLOOKUP($A177,'Annex 2 EHV charges'!$D:$O,11,FALSE)=0,"",VLOOKUP($A177,'Annex 2 EHV charges'!$D:$O,11,FALSE)),"")</f>
        <v>0.05</v>
      </c>
      <c r="H177" s="179">
        <f>IFERROR(IF(VLOOKUP($A177,'Annex 2 EHV charges'!$D:$O,12,FALSE)=0,"",VLOOKUP($A177,'Annex 2 EHV charges'!$D:$O,12,FALSE)),"")</f>
        <v>0.05</v>
      </c>
    </row>
    <row r="178" spans="1:8" ht="25.5" x14ac:dyDescent="0.2">
      <c r="A178" s="173" t="str">
        <f t="array" ref="A178">IFERROR(INDEX('Annex 2 EHV charges'!$D$11:$D$260, MATCH(0, IF(ISBLANK('Annex 2 EHV charges'!$D$11:$D$260),1, COUNTIF(A$4:$A177, 'Annex 2 EHV charges'!$D$11:$D$260)), 0)),"")</f>
        <v>New Export 46</v>
      </c>
      <c r="B178" s="172" t="str">
        <f>IF($A178="","",VLOOKUP($A178,'Annex 2 EHV charges'!$D:$O,2,0))</f>
        <v>New Export 46</v>
      </c>
      <c r="C178" s="173" t="str">
        <f>IF($A178="","",VLOOKUP($A178,'Annex 2 EHV charges'!$D:$O,3,0))</f>
        <v>New Export 46</v>
      </c>
      <c r="D178" s="172" t="str">
        <f>IF($A178="","",VLOOKUP($A178,'Annex 2 EHV charges'!$D:$O,4,0))</f>
        <v>Occupation Farm Wind Farm</v>
      </c>
      <c r="E178" s="177" t="str">
        <f>IFERROR(IF(VLOOKUP($A178,'Annex 2 EHV charges'!$D:$O,9,FALSE)=0,"",VLOOKUP($A178,'Annex 2 EHV charges'!$D:$O,9,FALSE)),"")</f>
        <v/>
      </c>
      <c r="F178" s="178">
        <f>IFERROR(IF(VLOOKUP($A178,'Annex 2 EHV charges'!$D:$O,10,FALSE)=0,"",VLOOKUP($A178,'Annex 2 EHV charges'!$D:$O,10,FALSE)),"")</f>
        <v>1187.1300000000001</v>
      </c>
      <c r="G178" s="179">
        <f>IFERROR(IF(VLOOKUP($A178,'Annex 2 EHV charges'!$D:$O,11,FALSE)=0,"",VLOOKUP($A178,'Annex 2 EHV charges'!$D:$O,11,FALSE)),"")</f>
        <v>0.05</v>
      </c>
      <c r="H178" s="179">
        <f>IFERROR(IF(VLOOKUP($A178,'Annex 2 EHV charges'!$D:$O,12,FALSE)=0,"",VLOOKUP($A178,'Annex 2 EHV charges'!$D:$O,12,FALSE)),"")</f>
        <v>0.05</v>
      </c>
    </row>
    <row r="179" spans="1:8" ht="25.5" x14ac:dyDescent="0.2">
      <c r="A179" s="173" t="str">
        <f t="array" ref="A179">IFERROR(INDEX('Annex 2 EHV charges'!$D$11:$D$260, MATCH(0, IF(ISBLANK('Annex 2 EHV charges'!$D$11:$D$260),1, COUNTIF(A$4:$A178, 'Annex 2 EHV charges'!$D$11:$D$260)), 0)),"")</f>
        <v>New Export 47</v>
      </c>
      <c r="B179" s="172" t="str">
        <f>IF($A179="","",VLOOKUP($A179,'Annex 2 EHV charges'!$D:$O,2,0))</f>
        <v>New Export 47</v>
      </c>
      <c r="C179" s="173" t="str">
        <f>IF($A179="","",VLOOKUP($A179,'Annex 2 EHV charges'!$D:$O,3,0))</f>
        <v>New Export 47</v>
      </c>
      <c r="D179" s="172" t="str">
        <f>IF($A179="","",VLOOKUP($A179,'Annex 2 EHV charges'!$D:$O,4,0))</f>
        <v>Park Lane Solar</v>
      </c>
      <c r="E179" s="177" t="str">
        <f>IFERROR(IF(VLOOKUP($A179,'Annex 2 EHV charges'!$D:$O,9,FALSE)=0,"",VLOOKUP($A179,'Annex 2 EHV charges'!$D:$O,9,FALSE)),"")</f>
        <v/>
      </c>
      <c r="F179" s="178">
        <f>IFERROR(IF(VLOOKUP($A179,'Annex 2 EHV charges'!$D:$O,10,FALSE)=0,"",VLOOKUP($A179,'Annex 2 EHV charges'!$D:$O,10,FALSE)),"")</f>
        <v>313.27999999999997</v>
      </c>
      <c r="G179" s="179">
        <f>IFERROR(IF(VLOOKUP($A179,'Annex 2 EHV charges'!$D:$O,11,FALSE)=0,"",VLOOKUP($A179,'Annex 2 EHV charges'!$D:$O,11,FALSE)),"")</f>
        <v>0.05</v>
      </c>
      <c r="H179" s="179">
        <f>IFERROR(IF(VLOOKUP($A179,'Annex 2 EHV charges'!$D:$O,12,FALSE)=0,"",VLOOKUP($A179,'Annex 2 EHV charges'!$D:$O,12,FALSE)),"")</f>
        <v>0.05</v>
      </c>
    </row>
    <row r="180" spans="1:8" ht="25.5" x14ac:dyDescent="0.2">
      <c r="A180" s="173" t="str">
        <f t="array" ref="A180">IFERROR(INDEX('Annex 2 EHV charges'!$D$11:$D$260, MATCH(0, IF(ISBLANK('Annex 2 EHV charges'!$D$11:$D$260),1, COUNTIF(A$4:$A179, 'Annex 2 EHV charges'!$D$11:$D$260)), 0)),"")</f>
        <v>New Export 48</v>
      </c>
      <c r="B180" s="172" t="str">
        <f>IF($A180="","",VLOOKUP($A180,'Annex 2 EHV charges'!$D:$O,2,0))</f>
        <v>New Export 48</v>
      </c>
      <c r="C180" s="173" t="str">
        <f>IF($A180="","",VLOOKUP($A180,'Annex 2 EHV charges'!$D:$O,3,0))</f>
        <v>New Export 48</v>
      </c>
      <c r="D180" s="172" t="str">
        <f>IF($A180="","",VLOOKUP($A180,'Annex 2 EHV charges'!$D:$O,4,0))</f>
        <v>Preston Lodge Solar Farm</v>
      </c>
      <c r="E180" s="177" t="str">
        <f>IFERROR(IF(VLOOKUP($A180,'Annex 2 EHV charges'!$D:$O,9,FALSE)=0,"",VLOOKUP($A180,'Annex 2 EHV charges'!$D:$O,9,FALSE)),"")</f>
        <v/>
      </c>
      <c r="F180" s="178" t="str">
        <f>IFERROR(IF(VLOOKUP($A180,'Annex 2 EHV charges'!$D:$O,10,FALSE)=0,"",VLOOKUP($A180,'Annex 2 EHV charges'!$D:$O,10,FALSE)),"")</f>
        <v/>
      </c>
      <c r="G180" s="179">
        <f>IFERROR(IF(VLOOKUP($A180,'Annex 2 EHV charges'!$D:$O,11,FALSE)=0,"",VLOOKUP($A180,'Annex 2 EHV charges'!$D:$O,11,FALSE)),"")</f>
        <v>0.05</v>
      </c>
      <c r="H180" s="179">
        <f>IFERROR(IF(VLOOKUP($A180,'Annex 2 EHV charges'!$D:$O,12,FALSE)=0,"",VLOOKUP($A180,'Annex 2 EHV charges'!$D:$O,12,FALSE)),"")</f>
        <v>0.05</v>
      </c>
    </row>
    <row r="181" spans="1:8" ht="25.5" x14ac:dyDescent="0.2">
      <c r="A181" s="173" t="str">
        <f t="array" ref="A181">IFERROR(INDEX('Annex 2 EHV charges'!$D$11:$D$260, MATCH(0, IF(ISBLANK('Annex 2 EHV charges'!$D$11:$D$260),1, COUNTIF(A$4:$A180, 'Annex 2 EHV charges'!$D$11:$D$260)), 0)),"")</f>
        <v>New Export 49</v>
      </c>
      <c r="B181" s="172" t="str">
        <f>IF($A181="","",VLOOKUP($A181,'Annex 2 EHV charges'!$D:$O,2,0))</f>
        <v>New Export 49</v>
      </c>
      <c r="C181" s="173" t="str">
        <f>IF($A181="","",VLOOKUP($A181,'Annex 2 EHV charges'!$D:$O,3,0))</f>
        <v>New Export 49</v>
      </c>
      <c r="D181" s="172" t="str">
        <f>IF($A181="","",VLOOKUP($A181,'Annex 2 EHV charges'!$D:$O,4,0))</f>
        <v>Red House Solar farm</v>
      </c>
      <c r="E181" s="177" t="str">
        <f>IFERROR(IF(VLOOKUP($A181,'Annex 2 EHV charges'!$D:$O,9,FALSE)=0,"",VLOOKUP($A181,'Annex 2 EHV charges'!$D:$O,9,FALSE)),"")</f>
        <v/>
      </c>
      <c r="F181" s="178">
        <f>IFERROR(IF(VLOOKUP($A181,'Annex 2 EHV charges'!$D:$O,10,FALSE)=0,"",VLOOKUP($A181,'Annex 2 EHV charges'!$D:$O,10,FALSE)),"")</f>
        <v>264.74</v>
      </c>
      <c r="G181" s="179">
        <f>IFERROR(IF(VLOOKUP($A181,'Annex 2 EHV charges'!$D:$O,11,FALSE)=0,"",VLOOKUP($A181,'Annex 2 EHV charges'!$D:$O,11,FALSE)),"")</f>
        <v>0.05</v>
      </c>
      <c r="H181" s="179">
        <f>IFERROR(IF(VLOOKUP($A181,'Annex 2 EHV charges'!$D:$O,12,FALSE)=0,"",VLOOKUP($A181,'Annex 2 EHV charges'!$D:$O,12,FALSE)),"")</f>
        <v>0.05</v>
      </c>
    </row>
    <row r="182" spans="1:8" ht="25.5" x14ac:dyDescent="0.2">
      <c r="A182" s="173" t="str">
        <f t="array" ref="A182">IFERROR(INDEX('Annex 2 EHV charges'!$D$11:$D$260, MATCH(0, IF(ISBLANK('Annex 2 EHV charges'!$D$11:$D$260),1, COUNTIF(A$4:$A181, 'Annex 2 EHV charges'!$D$11:$D$260)), 0)),"")</f>
        <v>New Export 50</v>
      </c>
      <c r="B182" s="172" t="str">
        <f>IF($A182="","",VLOOKUP($A182,'Annex 2 EHV charges'!$D:$O,2,0))</f>
        <v>New Export 50</v>
      </c>
      <c r="C182" s="173" t="str">
        <f>IF($A182="","",VLOOKUP($A182,'Annex 2 EHV charges'!$D:$O,3,0))</f>
        <v>New Export 50</v>
      </c>
      <c r="D182" s="172" t="str">
        <f>IF($A182="","",VLOOKUP($A182,'Annex 2 EHV charges'!$D:$O,4,0))</f>
        <v>Retford Road Solar Farm</v>
      </c>
      <c r="E182" s="177" t="str">
        <f>IFERROR(IF(VLOOKUP($A182,'Annex 2 EHV charges'!$D:$O,9,FALSE)=0,"",VLOOKUP($A182,'Annex 2 EHV charges'!$D:$O,9,FALSE)),"")</f>
        <v/>
      </c>
      <c r="F182" s="178" t="str">
        <f>IFERROR(IF(VLOOKUP($A182,'Annex 2 EHV charges'!$D:$O,10,FALSE)=0,"",VLOOKUP($A182,'Annex 2 EHV charges'!$D:$O,10,FALSE)),"")</f>
        <v/>
      </c>
      <c r="G182" s="179">
        <f>IFERROR(IF(VLOOKUP($A182,'Annex 2 EHV charges'!$D:$O,11,FALSE)=0,"",VLOOKUP($A182,'Annex 2 EHV charges'!$D:$O,11,FALSE)),"")</f>
        <v>0.05</v>
      </c>
      <c r="H182" s="179">
        <f>IFERROR(IF(VLOOKUP($A182,'Annex 2 EHV charges'!$D:$O,12,FALSE)=0,"",VLOOKUP($A182,'Annex 2 EHV charges'!$D:$O,12,FALSE)),"")</f>
        <v>0.05</v>
      </c>
    </row>
    <row r="183" spans="1:8" ht="25.5" x14ac:dyDescent="0.2">
      <c r="A183" s="173" t="str">
        <f t="array" ref="A183">IFERROR(INDEX('Annex 2 EHV charges'!$D$11:$D$260, MATCH(0, IF(ISBLANK('Annex 2 EHV charges'!$D$11:$D$260),1, COUNTIF(A$4:$A182, 'Annex 2 EHV charges'!$D$11:$D$260)), 0)),"")</f>
        <v>New Export 51</v>
      </c>
      <c r="B183" s="172" t="str">
        <f>IF($A183="","",VLOOKUP($A183,'Annex 2 EHV charges'!$D:$O,2,0))</f>
        <v>New Export 51</v>
      </c>
      <c r="C183" s="173" t="str">
        <f>IF($A183="","",VLOOKUP($A183,'Annex 2 EHV charges'!$D:$O,3,0))</f>
        <v>New Export 51</v>
      </c>
      <c r="D183" s="172" t="str">
        <f>IF($A183="","",VLOOKUP($A183,'Annex 2 EHV charges'!$D:$O,4,0))</f>
        <v>Roseland Business Park</v>
      </c>
      <c r="E183" s="177" t="str">
        <f>IFERROR(IF(VLOOKUP($A183,'Annex 2 EHV charges'!$D:$O,9,FALSE)=0,"",VLOOKUP($A183,'Annex 2 EHV charges'!$D:$O,9,FALSE)),"")</f>
        <v/>
      </c>
      <c r="F183" s="178">
        <f>IFERROR(IF(VLOOKUP($A183,'Annex 2 EHV charges'!$D:$O,10,FALSE)=0,"",VLOOKUP($A183,'Annex 2 EHV charges'!$D:$O,10,FALSE)),"")</f>
        <v>1112.3599999999999</v>
      </c>
      <c r="G183" s="179">
        <f>IFERROR(IF(VLOOKUP($A183,'Annex 2 EHV charges'!$D:$O,11,FALSE)=0,"",VLOOKUP($A183,'Annex 2 EHV charges'!$D:$O,11,FALSE)),"")</f>
        <v>0.05</v>
      </c>
      <c r="H183" s="179">
        <f>IFERROR(IF(VLOOKUP($A183,'Annex 2 EHV charges'!$D:$O,12,FALSE)=0,"",VLOOKUP($A183,'Annex 2 EHV charges'!$D:$O,12,FALSE)),"")</f>
        <v>0.05</v>
      </c>
    </row>
    <row r="184" spans="1:8" ht="25.5" x14ac:dyDescent="0.2">
      <c r="A184" s="173" t="str">
        <f t="array" ref="A184">IFERROR(INDEX('Annex 2 EHV charges'!$D$11:$D$260, MATCH(0, IF(ISBLANK('Annex 2 EHV charges'!$D$11:$D$260),1, COUNTIF(A$4:$A183, 'Annex 2 EHV charges'!$D$11:$D$260)), 0)),"")</f>
        <v>New Export 52</v>
      </c>
      <c r="B184" s="172" t="str">
        <f>IF($A184="","",VLOOKUP($A184,'Annex 2 EHV charges'!$D:$O,2,0))</f>
        <v>New Export 52</v>
      </c>
      <c r="C184" s="173" t="str">
        <f>IF($A184="","",VLOOKUP($A184,'Annex 2 EHV charges'!$D:$O,3,0))</f>
        <v>New Export 52</v>
      </c>
      <c r="D184" s="172" t="str">
        <f>IF($A184="","",VLOOKUP($A184,'Annex 2 EHV charges'!$D:$O,4,0))</f>
        <v>Sawley Marina Solar Farm</v>
      </c>
      <c r="E184" s="177" t="str">
        <f>IFERROR(IF(VLOOKUP($A184,'Annex 2 EHV charges'!$D:$O,9,FALSE)=0,"",VLOOKUP($A184,'Annex 2 EHV charges'!$D:$O,9,FALSE)),"")</f>
        <v/>
      </c>
      <c r="F184" s="178">
        <f>IFERROR(IF(VLOOKUP($A184,'Annex 2 EHV charges'!$D:$O,10,FALSE)=0,"",VLOOKUP($A184,'Annex 2 EHV charges'!$D:$O,10,FALSE)),"")</f>
        <v>580.73</v>
      </c>
      <c r="G184" s="179">
        <f>IFERROR(IF(VLOOKUP($A184,'Annex 2 EHV charges'!$D:$O,11,FALSE)=0,"",VLOOKUP($A184,'Annex 2 EHV charges'!$D:$O,11,FALSE)),"")</f>
        <v>0.05</v>
      </c>
      <c r="H184" s="179">
        <f>IFERROR(IF(VLOOKUP($A184,'Annex 2 EHV charges'!$D:$O,12,FALSE)=0,"",VLOOKUP($A184,'Annex 2 EHV charges'!$D:$O,12,FALSE)),"")</f>
        <v>0.05</v>
      </c>
    </row>
    <row r="185" spans="1:8" ht="25.5" x14ac:dyDescent="0.2">
      <c r="A185" s="173" t="str">
        <f t="array" ref="A185">IFERROR(INDEX('Annex 2 EHV charges'!$D$11:$D$260, MATCH(0, IF(ISBLANK('Annex 2 EHV charges'!$D$11:$D$260),1, COUNTIF(A$4:$A184, 'Annex 2 EHV charges'!$D$11:$D$260)), 0)),"")</f>
        <v>New Export 53</v>
      </c>
      <c r="B185" s="172" t="str">
        <f>IF($A185="","",VLOOKUP($A185,'Annex 2 EHV charges'!$D:$O,2,0))</f>
        <v>New Export 53</v>
      </c>
      <c r="C185" s="173" t="str">
        <f>IF($A185="","",VLOOKUP($A185,'Annex 2 EHV charges'!$D:$O,3,0))</f>
        <v>New Export 53</v>
      </c>
      <c r="D185" s="172" t="str">
        <f>IF($A185="","",VLOOKUP($A185,'Annex 2 EHV charges'!$D:$O,4,0))</f>
        <v>Sewstern Lane Wind Farm</v>
      </c>
      <c r="E185" s="177" t="str">
        <f>IFERROR(IF(VLOOKUP($A185,'Annex 2 EHV charges'!$D:$O,9,FALSE)=0,"",VLOOKUP($A185,'Annex 2 EHV charges'!$D:$O,9,FALSE)),"")</f>
        <v/>
      </c>
      <c r="F185" s="178">
        <f>IFERROR(IF(VLOOKUP($A185,'Annex 2 EHV charges'!$D:$O,10,FALSE)=0,"",VLOOKUP($A185,'Annex 2 EHV charges'!$D:$O,10,FALSE)),"")</f>
        <v>1588.47</v>
      </c>
      <c r="G185" s="179">
        <f>IFERROR(IF(VLOOKUP($A185,'Annex 2 EHV charges'!$D:$O,11,FALSE)=0,"",VLOOKUP($A185,'Annex 2 EHV charges'!$D:$O,11,FALSE)),"")</f>
        <v>0.05</v>
      </c>
      <c r="H185" s="179">
        <f>IFERROR(IF(VLOOKUP($A185,'Annex 2 EHV charges'!$D:$O,12,FALSE)=0,"",VLOOKUP($A185,'Annex 2 EHV charges'!$D:$O,12,FALSE)),"")</f>
        <v>0.05</v>
      </c>
    </row>
    <row r="186" spans="1:8" x14ac:dyDescent="0.2">
      <c r="A186" s="173">
        <f t="array" ref="A186">IFERROR(INDEX('Annex 2 EHV charges'!$D$11:$D$260, MATCH(0, IF(ISBLANK('Annex 2 EHV charges'!$D$11:$D$260),1, COUNTIF(A$4:$A185, 'Annex 2 EHV charges'!$D$11:$D$260)), 0)),"")</f>
        <v>387</v>
      </c>
      <c r="B186" s="172">
        <f>IF($A186="","",VLOOKUP($A186,'Annex 2 EHV charges'!$D:$O,2,0))</f>
        <v>387</v>
      </c>
      <c r="C186" s="173">
        <f>IF($A186="","",VLOOKUP($A186,'Annex 2 EHV charges'!$D:$O,3,0))</f>
        <v>1170000601991</v>
      </c>
      <c r="D186" s="172" t="str">
        <f>IF($A186="","",VLOOKUP($A186,'Annex 2 EHV charges'!$D:$O,4,0))</f>
        <v>Shelton Lodge PV</v>
      </c>
      <c r="E186" s="177" t="str">
        <f>IFERROR(IF(VLOOKUP($A186,'Annex 2 EHV charges'!$D:$O,9,FALSE)=0,"",VLOOKUP($A186,'Annex 2 EHV charges'!$D:$O,9,FALSE)),"")</f>
        <v/>
      </c>
      <c r="F186" s="178">
        <f>IFERROR(IF(VLOOKUP($A186,'Annex 2 EHV charges'!$D:$O,10,FALSE)=0,"",VLOOKUP($A186,'Annex 2 EHV charges'!$D:$O,10,FALSE)),"")</f>
        <v>1526.51</v>
      </c>
      <c r="G186" s="179">
        <f>IFERROR(IF(VLOOKUP($A186,'Annex 2 EHV charges'!$D:$O,11,FALSE)=0,"",VLOOKUP($A186,'Annex 2 EHV charges'!$D:$O,11,FALSE)),"")</f>
        <v>0.05</v>
      </c>
      <c r="H186" s="179">
        <f>IFERROR(IF(VLOOKUP($A186,'Annex 2 EHV charges'!$D:$O,12,FALSE)=0,"",VLOOKUP($A186,'Annex 2 EHV charges'!$D:$O,12,FALSE)),"")</f>
        <v>0.05</v>
      </c>
    </row>
    <row r="187" spans="1:8" ht="25.5" x14ac:dyDescent="0.2">
      <c r="A187" s="173" t="str">
        <f t="array" ref="A187">IFERROR(INDEX('Annex 2 EHV charges'!$D$11:$D$260, MATCH(0, IF(ISBLANK('Annex 2 EHV charges'!$D$11:$D$260),1, COUNTIF(A$4:$A186, 'Annex 2 EHV charges'!$D$11:$D$260)), 0)),"")</f>
        <v>New Export 54</v>
      </c>
      <c r="B187" s="172" t="str">
        <f>IF($A187="","",VLOOKUP($A187,'Annex 2 EHV charges'!$D:$O,2,0))</f>
        <v>New Export 54</v>
      </c>
      <c r="C187" s="173" t="str">
        <f>IF($A187="","",VLOOKUP($A187,'Annex 2 EHV charges'!$D:$O,3,0))</f>
        <v>New Export 54</v>
      </c>
      <c r="D187" s="172" t="str">
        <f>IF($A187="","",VLOOKUP($A187,'Annex 2 EHV charges'!$D:$O,4,0))</f>
        <v>Shirebrook Wind Farm</v>
      </c>
      <c r="E187" s="177" t="str">
        <f>IFERROR(IF(VLOOKUP($A187,'Annex 2 EHV charges'!$D:$O,9,FALSE)=0,"",VLOOKUP($A187,'Annex 2 EHV charges'!$D:$O,9,FALSE)),"")</f>
        <v/>
      </c>
      <c r="F187" s="178">
        <f>IFERROR(IF(VLOOKUP($A187,'Annex 2 EHV charges'!$D:$O,10,FALSE)=0,"",VLOOKUP($A187,'Annex 2 EHV charges'!$D:$O,10,FALSE)),"")</f>
        <v>1033.51</v>
      </c>
      <c r="G187" s="179">
        <f>IFERROR(IF(VLOOKUP($A187,'Annex 2 EHV charges'!$D:$O,11,FALSE)=0,"",VLOOKUP($A187,'Annex 2 EHV charges'!$D:$O,11,FALSE)),"")</f>
        <v>0.05</v>
      </c>
      <c r="H187" s="179">
        <f>IFERROR(IF(VLOOKUP($A187,'Annex 2 EHV charges'!$D:$O,12,FALSE)=0,"",VLOOKUP($A187,'Annex 2 EHV charges'!$D:$O,12,FALSE)),"")</f>
        <v>0.05</v>
      </c>
    </row>
    <row r="188" spans="1:8" ht="25.5" x14ac:dyDescent="0.2">
      <c r="A188" s="173" t="str">
        <f t="array" ref="A188">IFERROR(INDEX('Annex 2 EHV charges'!$D$11:$D$260, MATCH(0, IF(ISBLANK('Annex 2 EHV charges'!$D$11:$D$260),1, COUNTIF(A$4:$A187, 'Annex 2 EHV charges'!$D$11:$D$260)), 0)),"")</f>
        <v>New Export 55</v>
      </c>
      <c r="B188" s="172" t="str">
        <f>IF($A188="","",VLOOKUP($A188,'Annex 2 EHV charges'!$D:$O,2,0))</f>
        <v>New Export 55</v>
      </c>
      <c r="C188" s="173" t="str">
        <f>IF($A188="","",VLOOKUP($A188,'Annex 2 EHV charges'!$D:$O,3,0))</f>
        <v>New Export 55</v>
      </c>
      <c r="D188" s="172" t="str">
        <f>IF($A188="","",VLOOKUP($A188,'Annex 2 EHV charges'!$D:$O,4,0))</f>
        <v>Shuttington Fields Solar Farm</v>
      </c>
      <c r="E188" s="177" t="str">
        <f>IFERROR(IF(VLOOKUP($A188,'Annex 2 EHV charges'!$D:$O,9,FALSE)=0,"",VLOOKUP($A188,'Annex 2 EHV charges'!$D:$O,9,FALSE)),"")</f>
        <v/>
      </c>
      <c r="F188" s="178">
        <f>IFERROR(IF(VLOOKUP($A188,'Annex 2 EHV charges'!$D:$O,10,FALSE)=0,"",VLOOKUP($A188,'Annex 2 EHV charges'!$D:$O,10,FALSE)),"")</f>
        <v>577.86</v>
      </c>
      <c r="G188" s="179">
        <f>IFERROR(IF(VLOOKUP($A188,'Annex 2 EHV charges'!$D:$O,11,FALSE)=0,"",VLOOKUP($A188,'Annex 2 EHV charges'!$D:$O,11,FALSE)),"")</f>
        <v>0.05</v>
      </c>
      <c r="H188" s="179">
        <f>IFERROR(IF(VLOOKUP($A188,'Annex 2 EHV charges'!$D:$O,12,FALSE)=0,"",VLOOKUP($A188,'Annex 2 EHV charges'!$D:$O,12,FALSE)),"")</f>
        <v>0.05</v>
      </c>
    </row>
    <row r="189" spans="1:8" ht="25.5" x14ac:dyDescent="0.2">
      <c r="A189" s="173" t="str">
        <f t="array" ref="A189">IFERROR(INDEX('Annex 2 EHV charges'!$D$11:$D$260, MATCH(0, IF(ISBLANK('Annex 2 EHV charges'!$D$11:$D$260),1, COUNTIF(A$4:$A188, 'Annex 2 EHV charges'!$D$11:$D$260)), 0)),"")</f>
        <v>New Export 56</v>
      </c>
      <c r="B189" s="172" t="str">
        <f>IF($A189="","",VLOOKUP($A189,'Annex 2 EHV charges'!$D:$O,2,0))</f>
        <v>New Export 56</v>
      </c>
      <c r="C189" s="173" t="str">
        <f>IF($A189="","",VLOOKUP($A189,'Annex 2 EHV charges'!$D:$O,3,0))</f>
        <v>New Export 56</v>
      </c>
      <c r="D189" s="172" t="str">
        <f>IF($A189="","",VLOOKUP($A189,'Annex 2 EHV charges'!$D:$O,4,0))</f>
        <v>Spring Ridge WF</v>
      </c>
      <c r="E189" s="177" t="str">
        <f>IFERROR(IF(VLOOKUP($A189,'Annex 2 EHV charges'!$D:$O,9,FALSE)=0,"",VLOOKUP($A189,'Annex 2 EHV charges'!$D:$O,9,FALSE)),"")</f>
        <v/>
      </c>
      <c r="F189" s="178">
        <f>IFERROR(IF(VLOOKUP($A189,'Annex 2 EHV charges'!$D:$O,10,FALSE)=0,"",VLOOKUP($A189,'Annex 2 EHV charges'!$D:$O,10,FALSE)),"")</f>
        <v>2963.55</v>
      </c>
      <c r="G189" s="179">
        <f>IFERROR(IF(VLOOKUP($A189,'Annex 2 EHV charges'!$D:$O,11,FALSE)=0,"",VLOOKUP($A189,'Annex 2 EHV charges'!$D:$O,11,FALSE)),"")</f>
        <v>0.05</v>
      </c>
      <c r="H189" s="179">
        <f>IFERROR(IF(VLOOKUP($A189,'Annex 2 EHV charges'!$D:$O,12,FALSE)=0,"",VLOOKUP($A189,'Annex 2 EHV charges'!$D:$O,12,FALSE)),"")</f>
        <v>0.05</v>
      </c>
    </row>
    <row r="190" spans="1:8" ht="25.5" x14ac:dyDescent="0.2">
      <c r="A190" s="173" t="str">
        <f t="array" ref="A190">IFERROR(INDEX('Annex 2 EHV charges'!$D$11:$D$260, MATCH(0, IF(ISBLANK('Annex 2 EHV charges'!$D$11:$D$260),1, COUNTIF(A$4:$A189, 'Annex 2 EHV charges'!$D$11:$D$260)), 0)),"")</f>
        <v>New Export 57</v>
      </c>
      <c r="B190" s="172" t="str">
        <f>IF($A190="","",VLOOKUP($A190,'Annex 2 EHV charges'!$D:$O,2,0))</f>
        <v>New Export 57</v>
      </c>
      <c r="C190" s="173" t="str">
        <f>IF($A190="","",VLOOKUP($A190,'Annex 2 EHV charges'!$D:$O,3,0))</f>
        <v>New Export 57</v>
      </c>
      <c r="D190" s="172" t="str">
        <f>IF($A190="","",VLOOKUP($A190,'Annex 2 EHV charges'!$D:$O,4,0))</f>
        <v>Standford Solar Farm</v>
      </c>
      <c r="E190" s="177" t="str">
        <f>IFERROR(IF(VLOOKUP($A190,'Annex 2 EHV charges'!$D:$O,9,FALSE)=0,"",VLOOKUP($A190,'Annex 2 EHV charges'!$D:$O,9,FALSE)),"")</f>
        <v/>
      </c>
      <c r="F190" s="178">
        <f>IFERROR(IF(VLOOKUP($A190,'Annex 2 EHV charges'!$D:$O,10,FALSE)=0,"",VLOOKUP($A190,'Annex 2 EHV charges'!$D:$O,10,FALSE)),"")</f>
        <v>673.68</v>
      </c>
      <c r="G190" s="179">
        <f>IFERROR(IF(VLOOKUP($A190,'Annex 2 EHV charges'!$D:$O,11,FALSE)=0,"",VLOOKUP($A190,'Annex 2 EHV charges'!$D:$O,11,FALSE)),"")</f>
        <v>0.05</v>
      </c>
      <c r="H190" s="179">
        <f>IFERROR(IF(VLOOKUP($A190,'Annex 2 EHV charges'!$D:$O,12,FALSE)=0,"",VLOOKUP($A190,'Annex 2 EHV charges'!$D:$O,12,FALSE)),"")</f>
        <v>0.05</v>
      </c>
    </row>
    <row r="191" spans="1:8" ht="25.5" x14ac:dyDescent="0.2">
      <c r="A191" s="173" t="str">
        <f t="array" ref="A191">IFERROR(INDEX('Annex 2 EHV charges'!$D$11:$D$260, MATCH(0, IF(ISBLANK('Annex 2 EHV charges'!$D$11:$D$260),1, COUNTIF(A$4:$A190, 'Annex 2 EHV charges'!$D$11:$D$260)), 0)),"")</f>
        <v>New Export 58</v>
      </c>
      <c r="B191" s="172" t="str">
        <f>IF($A191="","",VLOOKUP($A191,'Annex 2 EHV charges'!$D:$O,2,0))</f>
        <v>New Export 58</v>
      </c>
      <c r="C191" s="173" t="str">
        <f>IF($A191="","",VLOOKUP($A191,'Annex 2 EHV charges'!$D:$O,3,0))</f>
        <v>New Export 58</v>
      </c>
      <c r="D191" s="172" t="str">
        <f>IF($A191="","",VLOOKUP($A191,'Annex 2 EHV charges'!$D:$O,4,0))</f>
        <v>Stoke Heights Wind Farm</v>
      </c>
      <c r="E191" s="177" t="str">
        <f>IFERROR(IF(VLOOKUP($A191,'Annex 2 EHV charges'!$D:$O,9,FALSE)=0,"",VLOOKUP($A191,'Annex 2 EHV charges'!$D:$O,9,FALSE)),"")</f>
        <v/>
      </c>
      <c r="F191" s="178" t="str">
        <f>IFERROR(IF(VLOOKUP($A191,'Annex 2 EHV charges'!$D:$O,10,FALSE)=0,"",VLOOKUP($A191,'Annex 2 EHV charges'!$D:$O,10,FALSE)),"")</f>
        <v/>
      </c>
      <c r="G191" s="179">
        <f>IFERROR(IF(VLOOKUP($A191,'Annex 2 EHV charges'!$D:$O,11,FALSE)=0,"",VLOOKUP($A191,'Annex 2 EHV charges'!$D:$O,11,FALSE)),"")</f>
        <v>0.05</v>
      </c>
      <c r="H191" s="179">
        <f>IFERROR(IF(VLOOKUP($A191,'Annex 2 EHV charges'!$D:$O,12,FALSE)=0,"",VLOOKUP($A191,'Annex 2 EHV charges'!$D:$O,12,FALSE)),"")</f>
        <v>0.05</v>
      </c>
    </row>
    <row r="192" spans="1:8" ht="25.5" x14ac:dyDescent="0.2">
      <c r="A192" s="173" t="str">
        <f t="array" ref="A192">IFERROR(INDEX('Annex 2 EHV charges'!$D$11:$D$260, MATCH(0, IF(ISBLANK('Annex 2 EHV charges'!$D$11:$D$260),1, COUNTIF(A$4:$A191, 'Annex 2 EHV charges'!$D$11:$D$260)), 0)),"")</f>
        <v>New Export 59</v>
      </c>
      <c r="B192" s="172" t="str">
        <f>IF($A192="","",VLOOKUP($A192,'Annex 2 EHV charges'!$D:$O,2,0))</f>
        <v>New Export 59</v>
      </c>
      <c r="C192" s="173" t="str">
        <f>IF($A192="","",VLOOKUP($A192,'Annex 2 EHV charges'!$D:$O,3,0))</f>
        <v>New Export 59</v>
      </c>
      <c r="D192" s="172" t="str">
        <f>IF($A192="","",VLOOKUP($A192,'Annex 2 EHV charges'!$D:$O,4,0))</f>
        <v>Strixton Solar Farm</v>
      </c>
      <c r="E192" s="177" t="str">
        <f>IFERROR(IF(VLOOKUP($A192,'Annex 2 EHV charges'!$D:$O,9,FALSE)=0,"",VLOOKUP($A192,'Annex 2 EHV charges'!$D:$O,9,FALSE)),"")</f>
        <v/>
      </c>
      <c r="F192" s="178">
        <f>IFERROR(IF(VLOOKUP($A192,'Annex 2 EHV charges'!$D:$O,10,FALSE)=0,"",VLOOKUP($A192,'Annex 2 EHV charges'!$D:$O,10,FALSE)),"")</f>
        <v>4789.87</v>
      </c>
      <c r="G192" s="179">
        <f>IFERROR(IF(VLOOKUP($A192,'Annex 2 EHV charges'!$D:$O,11,FALSE)=0,"",VLOOKUP($A192,'Annex 2 EHV charges'!$D:$O,11,FALSE)),"")</f>
        <v>0.05</v>
      </c>
      <c r="H192" s="179">
        <f>IFERROR(IF(VLOOKUP($A192,'Annex 2 EHV charges'!$D:$O,12,FALSE)=0,"",VLOOKUP($A192,'Annex 2 EHV charges'!$D:$O,12,FALSE)),"")</f>
        <v>0.05</v>
      </c>
    </row>
    <row r="193" spans="1:8" ht="25.5" x14ac:dyDescent="0.2">
      <c r="A193" s="173" t="str">
        <f t="array" ref="A193">IFERROR(INDEX('Annex 2 EHV charges'!$D$11:$D$260, MATCH(0, IF(ISBLANK('Annex 2 EHV charges'!$D$11:$D$260),1, COUNTIF(A$4:$A192, 'Annex 2 EHV charges'!$D$11:$D$260)), 0)),"")</f>
        <v>New Export 60</v>
      </c>
      <c r="B193" s="172" t="str">
        <f>IF($A193="","",VLOOKUP($A193,'Annex 2 EHV charges'!$D:$O,2,0))</f>
        <v>New Export 60</v>
      </c>
      <c r="C193" s="173" t="str">
        <f>IF($A193="","",VLOOKUP($A193,'Annex 2 EHV charges'!$D:$O,3,0))</f>
        <v>New Export 60</v>
      </c>
      <c r="D193" s="172" t="str">
        <f>IF($A193="","",VLOOKUP($A193,'Annex 2 EHV charges'!$D:$O,4,0))</f>
        <v>Stud Farm, Sutton-on-Trent</v>
      </c>
      <c r="E193" s="177" t="str">
        <f>IFERROR(IF(VLOOKUP($A193,'Annex 2 EHV charges'!$D:$O,9,FALSE)=0,"",VLOOKUP($A193,'Annex 2 EHV charges'!$D:$O,9,FALSE)),"")</f>
        <v/>
      </c>
      <c r="F193" s="178">
        <f>IFERROR(IF(VLOOKUP($A193,'Annex 2 EHV charges'!$D:$O,10,FALSE)=0,"",VLOOKUP($A193,'Annex 2 EHV charges'!$D:$O,10,FALSE)),"")</f>
        <v>263.3</v>
      </c>
      <c r="G193" s="179">
        <f>IFERROR(IF(VLOOKUP($A193,'Annex 2 EHV charges'!$D:$O,11,FALSE)=0,"",VLOOKUP($A193,'Annex 2 EHV charges'!$D:$O,11,FALSE)),"")</f>
        <v>0.05</v>
      </c>
      <c r="H193" s="179">
        <f>IFERROR(IF(VLOOKUP($A193,'Annex 2 EHV charges'!$D:$O,12,FALSE)=0,"",VLOOKUP($A193,'Annex 2 EHV charges'!$D:$O,12,FALSE)),"")</f>
        <v>0.05</v>
      </c>
    </row>
    <row r="194" spans="1:8" ht="25.5" x14ac:dyDescent="0.2">
      <c r="A194" s="173" t="str">
        <f t="array" ref="A194">IFERROR(INDEX('Annex 2 EHV charges'!$D$11:$D$260, MATCH(0, IF(ISBLANK('Annex 2 EHV charges'!$D$11:$D$260),1, COUNTIF(A$4:$A193, 'Annex 2 EHV charges'!$D$11:$D$260)), 0)),"")</f>
        <v>New Export 61</v>
      </c>
      <c r="B194" s="172" t="str">
        <f>IF($A194="","",VLOOKUP($A194,'Annex 2 EHV charges'!$D:$O,2,0))</f>
        <v>New Export 61</v>
      </c>
      <c r="C194" s="173" t="str">
        <f>IF($A194="","",VLOOKUP($A194,'Annex 2 EHV charges'!$D:$O,3,0))</f>
        <v>New Export 61</v>
      </c>
      <c r="D194" s="172" t="str">
        <f>IF($A194="","",VLOOKUP($A194,'Annex 2 EHV charges'!$D:$O,4,0))</f>
        <v>Sutton Bonnington PV</v>
      </c>
      <c r="E194" s="177" t="str">
        <f>IFERROR(IF(VLOOKUP($A194,'Annex 2 EHV charges'!$D:$O,9,FALSE)=0,"",VLOOKUP($A194,'Annex 2 EHV charges'!$D:$O,9,FALSE)),"")</f>
        <v/>
      </c>
      <c r="F194" s="178">
        <f>IFERROR(IF(VLOOKUP($A194,'Annex 2 EHV charges'!$D:$O,10,FALSE)=0,"",VLOOKUP($A194,'Annex 2 EHV charges'!$D:$O,10,FALSE)),"")</f>
        <v>293.83999999999997</v>
      </c>
      <c r="G194" s="179">
        <f>IFERROR(IF(VLOOKUP($A194,'Annex 2 EHV charges'!$D:$O,11,FALSE)=0,"",VLOOKUP($A194,'Annex 2 EHV charges'!$D:$O,11,FALSE)),"")</f>
        <v>0.05</v>
      </c>
      <c r="H194" s="179">
        <f>IFERROR(IF(VLOOKUP($A194,'Annex 2 EHV charges'!$D:$O,12,FALSE)=0,"",VLOOKUP($A194,'Annex 2 EHV charges'!$D:$O,12,FALSE)),"")</f>
        <v>0.05</v>
      </c>
    </row>
    <row r="195" spans="1:8" ht="25.5" x14ac:dyDescent="0.2">
      <c r="A195" s="173" t="str">
        <f t="array" ref="A195">IFERROR(INDEX('Annex 2 EHV charges'!$D$11:$D$260, MATCH(0, IF(ISBLANK('Annex 2 EHV charges'!$D$11:$D$260),1, COUNTIF(A$4:$A194, 'Annex 2 EHV charges'!$D$11:$D$260)), 0)),"")</f>
        <v>New Export 62</v>
      </c>
      <c r="B195" s="172" t="str">
        <f>IF($A195="","",VLOOKUP($A195,'Annex 2 EHV charges'!$D:$O,2,0))</f>
        <v>New Export 62</v>
      </c>
      <c r="C195" s="173" t="str">
        <f>IF($A195="","",VLOOKUP($A195,'Annex 2 EHV charges'!$D:$O,3,0))</f>
        <v>New Export 62</v>
      </c>
      <c r="D195" s="172" t="str">
        <f>IF($A195="","",VLOOKUP($A195,'Annex 2 EHV charges'!$D:$O,4,0))</f>
        <v>Swan Valley Wind Farm</v>
      </c>
      <c r="E195" s="177" t="str">
        <f>IFERROR(IF(VLOOKUP($A195,'Annex 2 EHV charges'!$D:$O,9,FALSE)=0,"",VLOOKUP($A195,'Annex 2 EHV charges'!$D:$O,9,FALSE)),"")</f>
        <v/>
      </c>
      <c r="F195" s="178" t="str">
        <f>IFERROR(IF(VLOOKUP($A195,'Annex 2 EHV charges'!$D:$O,10,FALSE)=0,"",VLOOKUP($A195,'Annex 2 EHV charges'!$D:$O,10,FALSE)),"")</f>
        <v/>
      </c>
      <c r="G195" s="179">
        <f>IFERROR(IF(VLOOKUP($A195,'Annex 2 EHV charges'!$D:$O,11,FALSE)=0,"",VLOOKUP($A195,'Annex 2 EHV charges'!$D:$O,11,FALSE)),"")</f>
        <v>0.05</v>
      </c>
      <c r="H195" s="179">
        <f>IFERROR(IF(VLOOKUP($A195,'Annex 2 EHV charges'!$D:$O,12,FALSE)=0,"",VLOOKUP($A195,'Annex 2 EHV charges'!$D:$O,12,FALSE)),"")</f>
        <v>0.05</v>
      </c>
    </row>
    <row r="196" spans="1:8" ht="25.5" x14ac:dyDescent="0.2">
      <c r="A196" s="173" t="str">
        <f t="array" ref="A196">IFERROR(INDEX('Annex 2 EHV charges'!$D$11:$D$260, MATCH(0, IF(ISBLANK('Annex 2 EHV charges'!$D$11:$D$260),1, COUNTIF(A$4:$A195, 'Annex 2 EHV charges'!$D$11:$D$260)), 0)),"")</f>
        <v>New Export 63</v>
      </c>
      <c r="B196" s="172" t="str">
        <f>IF($A196="","",VLOOKUP($A196,'Annex 2 EHV charges'!$D:$O,2,0))</f>
        <v>New Export 63</v>
      </c>
      <c r="C196" s="173" t="str">
        <f>IF($A196="","",VLOOKUP($A196,'Annex 2 EHV charges'!$D:$O,3,0))</f>
        <v>New Export 63</v>
      </c>
      <c r="D196" s="172" t="str">
        <f>IF($A196="","",VLOOKUP($A196,'Annex 2 EHV charges'!$D:$O,4,0))</f>
        <v>Swift Wind Farm</v>
      </c>
      <c r="E196" s="177" t="str">
        <f>IFERROR(IF(VLOOKUP($A196,'Annex 2 EHV charges'!$D:$O,9,FALSE)=0,"",VLOOKUP($A196,'Annex 2 EHV charges'!$D:$O,9,FALSE)),"")</f>
        <v/>
      </c>
      <c r="F196" s="178">
        <f>IFERROR(IF(VLOOKUP($A196,'Annex 2 EHV charges'!$D:$O,10,FALSE)=0,"",VLOOKUP($A196,'Annex 2 EHV charges'!$D:$O,10,FALSE)),"")</f>
        <v>580.49</v>
      </c>
      <c r="G196" s="179">
        <f>IFERROR(IF(VLOOKUP($A196,'Annex 2 EHV charges'!$D:$O,11,FALSE)=0,"",VLOOKUP($A196,'Annex 2 EHV charges'!$D:$O,11,FALSE)),"")</f>
        <v>0.05</v>
      </c>
      <c r="H196" s="179">
        <f>IFERROR(IF(VLOOKUP($A196,'Annex 2 EHV charges'!$D:$O,12,FALSE)=0,"",VLOOKUP($A196,'Annex 2 EHV charges'!$D:$O,12,FALSE)),"")</f>
        <v>0.05</v>
      </c>
    </row>
    <row r="197" spans="1:8" x14ac:dyDescent="0.2">
      <c r="A197" s="173">
        <f t="array" ref="A197">IFERROR(INDEX('Annex 2 EHV charges'!$D$11:$D$260, MATCH(0, IF(ISBLANK('Annex 2 EHV charges'!$D$11:$D$260),1, COUNTIF(A$4:$A196, 'Annex 2 EHV charges'!$D$11:$D$260)), 0)),"")</f>
        <v>389</v>
      </c>
      <c r="B197" s="172">
        <f>IF($A197="","",VLOOKUP($A197,'Annex 2 EHV charges'!$D:$O,2,0))</f>
        <v>389</v>
      </c>
      <c r="C197" s="173">
        <f>IF($A197="","",VLOOKUP($A197,'Annex 2 EHV charges'!$D:$O,3,0))</f>
        <v>1170000605240</v>
      </c>
      <c r="D197" s="172" t="str">
        <f>IF($A197="","",VLOOKUP($A197,'Annex 2 EHV charges'!$D:$O,4,0))</f>
        <v>Sywell PV</v>
      </c>
      <c r="E197" s="177" t="str">
        <f>IFERROR(IF(VLOOKUP($A197,'Annex 2 EHV charges'!$D:$O,9,FALSE)=0,"",VLOOKUP($A197,'Annex 2 EHV charges'!$D:$O,9,FALSE)),"")</f>
        <v/>
      </c>
      <c r="F197" s="178">
        <f>IFERROR(IF(VLOOKUP($A197,'Annex 2 EHV charges'!$D:$O,10,FALSE)=0,"",VLOOKUP($A197,'Annex 2 EHV charges'!$D:$O,10,FALSE)),"")</f>
        <v>6566.93</v>
      </c>
      <c r="G197" s="179">
        <f>IFERROR(IF(VLOOKUP($A197,'Annex 2 EHV charges'!$D:$O,11,FALSE)=0,"",VLOOKUP($A197,'Annex 2 EHV charges'!$D:$O,11,FALSE)),"")</f>
        <v>0.05</v>
      </c>
      <c r="H197" s="179">
        <f>IFERROR(IF(VLOOKUP($A197,'Annex 2 EHV charges'!$D:$O,12,FALSE)=0,"",VLOOKUP($A197,'Annex 2 EHV charges'!$D:$O,12,FALSE)),"")</f>
        <v>0.05</v>
      </c>
    </row>
    <row r="198" spans="1:8" ht="25.5" x14ac:dyDescent="0.2">
      <c r="A198" s="173" t="str">
        <f t="array" ref="A198">IFERROR(INDEX('Annex 2 EHV charges'!$D$11:$D$260, MATCH(0, IF(ISBLANK('Annex 2 EHV charges'!$D$11:$D$260),1, COUNTIF(A$4:$A197, 'Annex 2 EHV charges'!$D$11:$D$260)), 0)),"")</f>
        <v>New Export 64</v>
      </c>
      <c r="B198" s="172" t="str">
        <f>IF($A198="","",VLOOKUP($A198,'Annex 2 EHV charges'!$D:$O,2,0))</f>
        <v>New Export 64</v>
      </c>
      <c r="C198" s="173" t="str">
        <f>IF($A198="","",VLOOKUP($A198,'Annex 2 EHV charges'!$D:$O,3,0))</f>
        <v>New Export 64</v>
      </c>
      <c r="D198" s="172" t="str">
        <f>IF($A198="","",VLOOKUP($A198,'Annex 2 EHV charges'!$D:$O,4,0))</f>
        <v>Tathall End Solar Farm</v>
      </c>
      <c r="E198" s="177" t="str">
        <f>IFERROR(IF(VLOOKUP($A198,'Annex 2 EHV charges'!$D:$O,9,FALSE)=0,"",VLOOKUP($A198,'Annex 2 EHV charges'!$D:$O,9,FALSE)),"")</f>
        <v/>
      </c>
      <c r="F198" s="178">
        <f>IFERROR(IF(VLOOKUP($A198,'Annex 2 EHV charges'!$D:$O,10,FALSE)=0,"",VLOOKUP($A198,'Annex 2 EHV charges'!$D:$O,10,FALSE)),"")</f>
        <v>1985.62</v>
      </c>
      <c r="G198" s="179">
        <f>IFERROR(IF(VLOOKUP($A198,'Annex 2 EHV charges'!$D:$O,11,FALSE)=0,"",VLOOKUP($A198,'Annex 2 EHV charges'!$D:$O,11,FALSE)),"")</f>
        <v>0.05</v>
      </c>
      <c r="H198" s="179">
        <f>IFERROR(IF(VLOOKUP($A198,'Annex 2 EHV charges'!$D:$O,12,FALSE)=0,"",VLOOKUP($A198,'Annex 2 EHV charges'!$D:$O,12,FALSE)),"")</f>
        <v>0.05</v>
      </c>
    </row>
    <row r="199" spans="1:8" ht="25.5" x14ac:dyDescent="0.2">
      <c r="A199" s="173" t="str">
        <f t="array" ref="A199">IFERROR(INDEX('Annex 2 EHV charges'!$D$11:$D$260, MATCH(0, IF(ISBLANK('Annex 2 EHV charges'!$D$11:$D$260),1, COUNTIF(A$4:$A198, 'Annex 2 EHV charges'!$D$11:$D$260)), 0)),"")</f>
        <v>New Export 65</v>
      </c>
      <c r="B199" s="172" t="str">
        <f>IF($A199="","",VLOOKUP($A199,'Annex 2 EHV charges'!$D:$O,2,0))</f>
        <v>New Export 65</v>
      </c>
      <c r="C199" s="173" t="str">
        <f>IF($A199="","",VLOOKUP($A199,'Annex 2 EHV charges'!$D:$O,3,0))</f>
        <v>New Export 65</v>
      </c>
      <c r="D199" s="172" t="str">
        <f>IF($A199="","",VLOOKUP($A199,'Annex 2 EHV charges'!$D:$O,4,0))</f>
        <v>Taylor Lane STOR</v>
      </c>
      <c r="E199" s="177">
        <f>IFERROR(IF(VLOOKUP($A199,'Annex 2 EHV charges'!$D:$O,9,FALSE)=0,"",VLOOKUP($A199,'Annex 2 EHV charges'!$D:$O,9,FALSE)),"")</f>
        <v>-1.196</v>
      </c>
      <c r="F199" s="178">
        <f>IFERROR(IF(VLOOKUP($A199,'Annex 2 EHV charges'!$D:$O,10,FALSE)=0,"",VLOOKUP($A199,'Annex 2 EHV charges'!$D:$O,10,FALSE)),"")</f>
        <v>385.39</v>
      </c>
      <c r="G199" s="179">
        <f>IFERROR(IF(VLOOKUP($A199,'Annex 2 EHV charges'!$D:$O,11,FALSE)=0,"",VLOOKUP($A199,'Annex 2 EHV charges'!$D:$O,11,FALSE)),"")</f>
        <v>0.05</v>
      </c>
      <c r="H199" s="179">
        <f>IFERROR(IF(VLOOKUP($A199,'Annex 2 EHV charges'!$D:$O,12,FALSE)=0,"",VLOOKUP($A199,'Annex 2 EHV charges'!$D:$O,12,FALSE)),"")</f>
        <v>0.05</v>
      </c>
    </row>
    <row r="200" spans="1:8" ht="25.5" x14ac:dyDescent="0.2">
      <c r="A200" s="173" t="str">
        <f t="array" ref="A200">IFERROR(INDEX('Annex 2 EHV charges'!$D$11:$D$260, MATCH(0, IF(ISBLANK('Annex 2 EHV charges'!$D$11:$D$260),1, COUNTIF(A$4:$A199, 'Annex 2 EHV charges'!$D$11:$D$260)), 0)),"")</f>
        <v>New Export 66</v>
      </c>
      <c r="B200" s="172" t="str">
        <f>IF($A200="","",VLOOKUP($A200,'Annex 2 EHV charges'!$D:$O,2,0))</f>
        <v>New Export 66</v>
      </c>
      <c r="C200" s="173" t="str">
        <f>IF($A200="","",VLOOKUP($A200,'Annex 2 EHV charges'!$D:$O,3,0))</f>
        <v>New Export 66</v>
      </c>
      <c r="D200" s="172" t="str">
        <f>IF($A200="","",VLOOKUP($A200,'Annex 2 EHV charges'!$D:$O,4,0))</f>
        <v>JG Pears Farm PV</v>
      </c>
      <c r="E200" s="177" t="str">
        <f>IFERROR(IF(VLOOKUP($A200,'Annex 2 EHV charges'!$D:$O,9,FALSE)=0,"",VLOOKUP($A200,'Annex 2 EHV charges'!$D:$O,9,FALSE)),"")</f>
        <v/>
      </c>
      <c r="F200" s="178">
        <f>IFERROR(IF(VLOOKUP($A200,'Annex 2 EHV charges'!$D:$O,10,FALSE)=0,"",VLOOKUP($A200,'Annex 2 EHV charges'!$D:$O,10,FALSE)),"")</f>
        <v>15602.31</v>
      </c>
      <c r="G200" s="179">
        <f>IFERROR(IF(VLOOKUP($A200,'Annex 2 EHV charges'!$D:$O,11,FALSE)=0,"",VLOOKUP($A200,'Annex 2 EHV charges'!$D:$O,11,FALSE)),"")</f>
        <v>0.05</v>
      </c>
      <c r="H200" s="179">
        <f>IFERROR(IF(VLOOKUP($A200,'Annex 2 EHV charges'!$D:$O,12,FALSE)=0,"",VLOOKUP($A200,'Annex 2 EHV charges'!$D:$O,12,FALSE)),"")</f>
        <v>0.05</v>
      </c>
    </row>
    <row r="201" spans="1:8" ht="25.5" x14ac:dyDescent="0.2">
      <c r="A201" s="173" t="str">
        <f t="array" ref="A201">IFERROR(INDEX('Annex 2 EHV charges'!$D$11:$D$260, MATCH(0, IF(ISBLANK('Annex 2 EHV charges'!$D$11:$D$260),1, COUNTIF(A$4:$A200, 'Annex 2 EHV charges'!$D$11:$D$260)), 0)),"")</f>
        <v>New Export 67</v>
      </c>
      <c r="B201" s="172" t="str">
        <f>IF($A201="","",VLOOKUP($A201,'Annex 2 EHV charges'!$D:$O,2,0))</f>
        <v>New Export 67</v>
      </c>
      <c r="C201" s="173" t="str">
        <f>IF($A201="","",VLOOKUP($A201,'Annex 2 EHV charges'!$D:$O,3,0))</f>
        <v>New Export 67</v>
      </c>
      <c r="D201" s="172" t="str">
        <f>IF($A201="","",VLOOKUP($A201,'Annex 2 EHV charges'!$D:$O,4,0))</f>
        <v>Thornton Solar Farm</v>
      </c>
      <c r="E201" s="177" t="str">
        <f>IFERROR(IF(VLOOKUP($A201,'Annex 2 EHV charges'!$D:$O,9,FALSE)=0,"",VLOOKUP($A201,'Annex 2 EHV charges'!$D:$O,9,FALSE)),"")</f>
        <v/>
      </c>
      <c r="F201" s="178">
        <f>IFERROR(IF(VLOOKUP($A201,'Annex 2 EHV charges'!$D:$O,10,FALSE)=0,"",VLOOKUP($A201,'Annex 2 EHV charges'!$D:$O,10,FALSE)),"")</f>
        <v>2292.41</v>
      </c>
      <c r="G201" s="179">
        <f>IFERROR(IF(VLOOKUP($A201,'Annex 2 EHV charges'!$D:$O,11,FALSE)=0,"",VLOOKUP($A201,'Annex 2 EHV charges'!$D:$O,11,FALSE)),"")</f>
        <v>0.05</v>
      </c>
      <c r="H201" s="179">
        <f>IFERROR(IF(VLOOKUP($A201,'Annex 2 EHV charges'!$D:$O,12,FALSE)=0,"",VLOOKUP($A201,'Annex 2 EHV charges'!$D:$O,12,FALSE)),"")</f>
        <v>0.05</v>
      </c>
    </row>
    <row r="202" spans="1:8" ht="25.5" x14ac:dyDescent="0.2">
      <c r="A202" s="173" t="str">
        <f t="array" ref="A202">IFERROR(INDEX('Annex 2 EHV charges'!$D$11:$D$260, MATCH(0, IF(ISBLANK('Annex 2 EHV charges'!$D$11:$D$260),1, COUNTIF(A$4:$A201, 'Annex 2 EHV charges'!$D$11:$D$260)), 0)),"")</f>
        <v>New Export 68</v>
      </c>
      <c r="B202" s="172" t="str">
        <f>IF($A202="","",VLOOKUP($A202,'Annex 2 EHV charges'!$D:$O,2,0))</f>
        <v>New Export 68</v>
      </c>
      <c r="C202" s="173" t="str">
        <f>IF($A202="","",VLOOKUP($A202,'Annex 2 EHV charges'!$D:$O,3,0))</f>
        <v>New Export 68</v>
      </c>
      <c r="D202" s="172" t="str">
        <f>IF($A202="","",VLOOKUP($A202,'Annex 2 EHV charges'!$D:$O,4,0))</f>
        <v>Tithe Farm Solar Farm</v>
      </c>
      <c r="E202" s="177" t="str">
        <f>IFERROR(IF(VLOOKUP($A202,'Annex 2 EHV charges'!$D:$O,9,FALSE)=0,"",VLOOKUP($A202,'Annex 2 EHV charges'!$D:$O,9,FALSE)),"")</f>
        <v/>
      </c>
      <c r="F202" s="178">
        <f>IFERROR(IF(VLOOKUP($A202,'Annex 2 EHV charges'!$D:$O,10,FALSE)=0,"",VLOOKUP($A202,'Annex 2 EHV charges'!$D:$O,10,FALSE)),"")</f>
        <v>579.29</v>
      </c>
      <c r="G202" s="179">
        <f>IFERROR(IF(VLOOKUP($A202,'Annex 2 EHV charges'!$D:$O,11,FALSE)=0,"",VLOOKUP($A202,'Annex 2 EHV charges'!$D:$O,11,FALSE)),"")</f>
        <v>0.05</v>
      </c>
      <c r="H202" s="179">
        <f>IFERROR(IF(VLOOKUP($A202,'Annex 2 EHV charges'!$D:$O,12,FALSE)=0,"",VLOOKUP($A202,'Annex 2 EHV charges'!$D:$O,12,FALSE)),"")</f>
        <v>0.05</v>
      </c>
    </row>
    <row r="203" spans="1:8" ht="25.5" x14ac:dyDescent="0.2">
      <c r="A203" s="173" t="str">
        <f t="array" ref="A203">IFERROR(INDEX('Annex 2 EHV charges'!$D$11:$D$260, MATCH(0, IF(ISBLANK('Annex 2 EHV charges'!$D$11:$D$260),1, COUNTIF(A$4:$A202, 'Annex 2 EHV charges'!$D$11:$D$260)), 0)),"")</f>
        <v>New Export 69</v>
      </c>
      <c r="B203" s="172" t="str">
        <f>IF($A203="","",VLOOKUP($A203,'Annex 2 EHV charges'!$D:$O,2,0))</f>
        <v>New Export 69</v>
      </c>
      <c r="C203" s="173" t="str">
        <f>IF($A203="","",VLOOKUP($A203,'Annex 2 EHV charges'!$D:$O,3,0))</f>
        <v>New Export 69</v>
      </c>
      <c r="D203" s="172" t="str">
        <f>IF($A203="","",VLOOKUP($A203,'Annex 2 EHV charges'!$D:$O,4,0))</f>
        <v>Town Farm Harold</v>
      </c>
      <c r="E203" s="177" t="str">
        <f>IFERROR(IF(VLOOKUP($A203,'Annex 2 EHV charges'!$D:$O,9,FALSE)=0,"",VLOOKUP($A203,'Annex 2 EHV charges'!$D:$O,9,FALSE)),"")</f>
        <v/>
      </c>
      <c r="F203" s="178">
        <f>IFERROR(IF(VLOOKUP($A203,'Annex 2 EHV charges'!$D:$O,10,FALSE)=0,"",VLOOKUP($A203,'Annex 2 EHV charges'!$D:$O,10,FALSE)),"")</f>
        <v>294.83</v>
      </c>
      <c r="G203" s="179">
        <f>IFERROR(IF(VLOOKUP($A203,'Annex 2 EHV charges'!$D:$O,11,FALSE)=0,"",VLOOKUP($A203,'Annex 2 EHV charges'!$D:$O,11,FALSE)),"")</f>
        <v>0.05</v>
      </c>
      <c r="H203" s="179">
        <f>IFERROR(IF(VLOOKUP($A203,'Annex 2 EHV charges'!$D:$O,12,FALSE)=0,"",VLOOKUP($A203,'Annex 2 EHV charges'!$D:$O,12,FALSE)),"")</f>
        <v>0.05</v>
      </c>
    </row>
    <row r="204" spans="1:8" ht="25.5" x14ac:dyDescent="0.2">
      <c r="A204" s="173" t="str">
        <f t="array" ref="A204">IFERROR(INDEX('Annex 2 EHV charges'!$D$11:$D$260, MATCH(0, IF(ISBLANK('Annex 2 EHV charges'!$D$11:$D$260),1, COUNTIF(A$4:$A203, 'Annex 2 EHV charges'!$D$11:$D$260)), 0)),"")</f>
        <v>New Export 70</v>
      </c>
      <c r="B204" s="172" t="str">
        <f>IF($A204="","",VLOOKUP($A204,'Annex 2 EHV charges'!$D:$O,2,0))</f>
        <v>New Export 70</v>
      </c>
      <c r="C204" s="173" t="str">
        <f>IF($A204="","",VLOOKUP($A204,'Annex 2 EHV charges'!$D:$O,3,0))</f>
        <v>New Export 70</v>
      </c>
      <c r="D204" s="172" t="str">
        <f>IF($A204="","",VLOOKUP($A204,'Annex 2 EHV charges'!$D:$O,4,0))</f>
        <v>Trafalgar Park</v>
      </c>
      <c r="E204" s="177">
        <f>IFERROR(IF(VLOOKUP($A204,'Annex 2 EHV charges'!$D:$O,9,FALSE)=0,"",VLOOKUP($A204,'Annex 2 EHV charges'!$D:$O,9,FALSE)),"")</f>
        <v>-1.196</v>
      </c>
      <c r="F204" s="178">
        <f>IFERROR(IF(VLOOKUP($A204,'Annex 2 EHV charges'!$D:$O,10,FALSE)=0,"",VLOOKUP($A204,'Annex 2 EHV charges'!$D:$O,10,FALSE)),"")</f>
        <v>388.15</v>
      </c>
      <c r="G204" s="179">
        <f>IFERROR(IF(VLOOKUP($A204,'Annex 2 EHV charges'!$D:$O,11,FALSE)=0,"",VLOOKUP($A204,'Annex 2 EHV charges'!$D:$O,11,FALSE)),"")</f>
        <v>0.05</v>
      </c>
      <c r="H204" s="179">
        <f>IFERROR(IF(VLOOKUP($A204,'Annex 2 EHV charges'!$D:$O,12,FALSE)=0,"",VLOOKUP($A204,'Annex 2 EHV charges'!$D:$O,12,FALSE)),"")</f>
        <v>0.05</v>
      </c>
    </row>
    <row r="205" spans="1:8" ht="25.5" x14ac:dyDescent="0.2">
      <c r="A205" s="173" t="str">
        <f t="array" ref="A205">IFERROR(INDEX('Annex 2 EHV charges'!$D$11:$D$260, MATCH(0, IF(ISBLANK('Annex 2 EHV charges'!$D$11:$D$260),1, COUNTIF(A$4:$A204, 'Annex 2 EHV charges'!$D$11:$D$260)), 0)),"")</f>
        <v>New Export 71</v>
      </c>
      <c r="B205" s="172" t="str">
        <f>IF($A205="","",VLOOKUP($A205,'Annex 2 EHV charges'!$D:$O,2,0))</f>
        <v>New Export 71</v>
      </c>
      <c r="C205" s="173" t="str">
        <f>IF($A205="","",VLOOKUP($A205,'Annex 2 EHV charges'!$D:$O,3,0))</f>
        <v>New Export 71</v>
      </c>
      <c r="D205" s="172" t="str">
        <f>IF($A205="","",VLOOKUP($A205,'Annex 2 EHV charges'!$D:$O,4,0))</f>
        <v>Tutbury Solar Farm</v>
      </c>
      <c r="E205" s="177" t="str">
        <f>IFERROR(IF(VLOOKUP($A205,'Annex 2 EHV charges'!$D:$O,9,FALSE)=0,"",VLOOKUP($A205,'Annex 2 EHV charges'!$D:$O,9,FALSE)),"")</f>
        <v/>
      </c>
      <c r="F205" s="178">
        <f>IFERROR(IF(VLOOKUP($A205,'Annex 2 EHV charges'!$D:$O,10,FALSE)=0,"",VLOOKUP($A205,'Annex 2 EHV charges'!$D:$O,10,FALSE)),"")</f>
        <v>738.12</v>
      </c>
      <c r="G205" s="179">
        <f>IFERROR(IF(VLOOKUP($A205,'Annex 2 EHV charges'!$D:$O,11,FALSE)=0,"",VLOOKUP($A205,'Annex 2 EHV charges'!$D:$O,11,FALSE)),"")</f>
        <v>0.05</v>
      </c>
      <c r="H205" s="179">
        <f>IFERROR(IF(VLOOKUP($A205,'Annex 2 EHV charges'!$D:$O,12,FALSE)=0,"",VLOOKUP($A205,'Annex 2 EHV charges'!$D:$O,12,FALSE)),"")</f>
        <v>0.05</v>
      </c>
    </row>
    <row r="206" spans="1:8" ht="25.5" x14ac:dyDescent="0.2">
      <c r="A206" s="173" t="str">
        <f t="array" ref="A206">IFERROR(INDEX('Annex 2 EHV charges'!$D$11:$D$260, MATCH(0, IF(ISBLANK('Annex 2 EHV charges'!$D$11:$D$260),1, COUNTIF(A$4:$A205, 'Annex 2 EHV charges'!$D$11:$D$260)), 0)),"")</f>
        <v>New Export 72</v>
      </c>
      <c r="B206" s="172" t="str">
        <f>IF($A206="","",VLOOKUP($A206,'Annex 2 EHV charges'!$D:$O,2,0))</f>
        <v>New Export 72</v>
      </c>
      <c r="C206" s="173" t="str">
        <f>IF($A206="","",VLOOKUP($A206,'Annex 2 EHV charges'!$D:$O,3,0))</f>
        <v>New Export 72</v>
      </c>
      <c r="D206" s="172" t="str">
        <f>IF($A206="","",VLOOKUP($A206,'Annex 2 EHV charges'!$D:$O,4,0))</f>
        <v>Twin Oaks Farm</v>
      </c>
      <c r="E206" s="177" t="str">
        <f>IFERROR(IF(VLOOKUP($A206,'Annex 2 EHV charges'!$D:$O,9,FALSE)=0,"",VLOOKUP($A206,'Annex 2 EHV charges'!$D:$O,9,FALSE)),"")</f>
        <v/>
      </c>
      <c r="F206" s="178">
        <f>IFERROR(IF(VLOOKUP($A206,'Annex 2 EHV charges'!$D:$O,10,FALSE)=0,"",VLOOKUP($A206,'Annex 2 EHV charges'!$D:$O,10,FALSE)),"")</f>
        <v>279.77999999999997</v>
      </c>
      <c r="G206" s="179">
        <f>IFERROR(IF(VLOOKUP($A206,'Annex 2 EHV charges'!$D:$O,11,FALSE)=0,"",VLOOKUP($A206,'Annex 2 EHV charges'!$D:$O,11,FALSE)),"")</f>
        <v>0.05</v>
      </c>
      <c r="H206" s="179">
        <f>IFERROR(IF(VLOOKUP($A206,'Annex 2 EHV charges'!$D:$O,12,FALSE)=0,"",VLOOKUP($A206,'Annex 2 EHV charges'!$D:$O,12,FALSE)),"")</f>
        <v>0.05</v>
      </c>
    </row>
    <row r="207" spans="1:8" ht="25.5" x14ac:dyDescent="0.2">
      <c r="A207" s="173" t="str">
        <f t="array" ref="A207">IFERROR(INDEX('Annex 2 EHV charges'!$D$11:$D$260, MATCH(0, IF(ISBLANK('Annex 2 EHV charges'!$D$11:$D$260),1, COUNTIF(A$4:$A206, 'Annex 2 EHV charges'!$D$11:$D$260)), 0)),"")</f>
        <v>New Export 73</v>
      </c>
      <c r="B207" s="172" t="str">
        <f>IF($A207="","",VLOOKUP($A207,'Annex 2 EHV charges'!$D:$O,2,0))</f>
        <v>New Export 73</v>
      </c>
      <c r="C207" s="173" t="str">
        <f>IF($A207="","",VLOOKUP($A207,'Annex 2 EHV charges'!$D:$O,3,0))</f>
        <v>New Export 73</v>
      </c>
      <c r="D207" s="172" t="str">
        <f>IF($A207="","",VLOOKUP($A207,'Annex 2 EHV charges'!$D:$O,4,0))</f>
        <v>Viking Solar Farm</v>
      </c>
      <c r="E207" s="177" t="str">
        <f>IFERROR(IF(VLOOKUP($A207,'Annex 2 EHV charges'!$D:$O,9,FALSE)=0,"",VLOOKUP($A207,'Annex 2 EHV charges'!$D:$O,9,FALSE)),"")</f>
        <v/>
      </c>
      <c r="F207" s="178">
        <f>IFERROR(IF(VLOOKUP($A207,'Annex 2 EHV charges'!$D:$O,10,FALSE)=0,"",VLOOKUP($A207,'Annex 2 EHV charges'!$D:$O,10,FALSE)),"")</f>
        <v>2602.0500000000002</v>
      </c>
      <c r="G207" s="179">
        <f>IFERROR(IF(VLOOKUP($A207,'Annex 2 EHV charges'!$D:$O,11,FALSE)=0,"",VLOOKUP($A207,'Annex 2 EHV charges'!$D:$O,11,FALSE)),"")</f>
        <v>0.05</v>
      </c>
      <c r="H207" s="179">
        <f>IFERROR(IF(VLOOKUP($A207,'Annex 2 EHV charges'!$D:$O,12,FALSE)=0,"",VLOOKUP($A207,'Annex 2 EHV charges'!$D:$O,12,FALSE)),"")</f>
        <v>0.05</v>
      </c>
    </row>
    <row r="208" spans="1:8" ht="25.5" x14ac:dyDescent="0.2">
      <c r="A208" s="173" t="str">
        <f t="array" ref="A208">IFERROR(INDEX('Annex 2 EHV charges'!$D$11:$D$260, MATCH(0, IF(ISBLANK('Annex 2 EHV charges'!$D$11:$D$260),1, COUNTIF(A$4:$A207, 'Annex 2 EHV charges'!$D$11:$D$260)), 0)),"")</f>
        <v>New Export 74</v>
      </c>
      <c r="B208" s="172" t="str">
        <f>IF($A208="","",VLOOKUP($A208,'Annex 2 EHV charges'!$D:$O,2,0))</f>
        <v>New Export 74</v>
      </c>
      <c r="C208" s="173" t="str">
        <f>IF($A208="","",VLOOKUP($A208,'Annex 2 EHV charges'!$D:$O,3,0))</f>
        <v>New Export 74</v>
      </c>
      <c r="D208" s="172" t="str">
        <f>IF($A208="","",VLOOKUP($A208,'Annex 2 EHV charges'!$D:$O,4,0))</f>
        <v>Whitecross Lane PV Park</v>
      </c>
      <c r="E208" s="177" t="str">
        <f>IFERROR(IF(VLOOKUP($A208,'Annex 2 EHV charges'!$D:$O,9,FALSE)=0,"",VLOOKUP($A208,'Annex 2 EHV charges'!$D:$O,9,FALSE)),"")</f>
        <v/>
      </c>
      <c r="F208" s="178">
        <f>IFERROR(IF(VLOOKUP($A208,'Annex 2 EHV charges'!$D:$O,10,FALSE)=0,"",VLOOKUP($A208,'Annex 2 EHV charges'!$D:$O,10,FALSE)),"")</f>
        <v>496.24</v>
      </c>
      <c r="G208" s="179">
        <f>IFERROR(IF(VLOOKUP($A208,'Annex 2 EHV charges'!$D:$O,11,FALSE)=0,"",VLOOKUP($A208,'Annex 2 EHV charges'!$D:$O,11,FALSE)),"")</f>
        <v>0.05</v>
      </c>
      <c r="H208" s="179">
        <f>IFERROR(IF(VLOOKUP($A208,'Annex 2 EHV charges'!$D:$O,12,FALSE)=0,"",VLOOKUP($A208,'Annex 2 EHV charges'!$D:$O,12,FALSE)),"")</f>
        <v>0.05</v>
      </c>
    </row>
    <row r="209" spans="1:8" ht="25.5" x14ac:dyDescent="0.2">
      <c r="A209" s="173" t="str">
        <f t="array" ref="A209">IFERROR(INDEX('Annex 2 EHV charges'!$D$11:$D$260, MATCH(0, IF(ISBLANK('Annex 2 EHV charges'!$D$11:$D$260),1, COUNTIF(A$4:$A208, 'Annex 2 EHV charges'!$D$11:$D$260)), 0)),"")</f>
        <v>New Export 75</v>
      </c>
      <c r="B209" s="172" t="str">
        <f>IF($A209="","",VLOOKUP($A209,'Annex 2 EHV charges'!$D:$O,2,0))</f>
        <v>New Export 75</v>
      </c>
      <c r="C209" s="173" t="str">
        <f>IF($A209="","",VLOOKUP($A209,'Annex 2 EHV charges'!$D:$O,3,0))</f>
        <v>New Export 75</v>
      </c>
      <c r="D209" s="172" t="str">
        <f>IF($A209="","",VLOOKUP($A209,'Annex 2 EHV charges'!$D:$O,4,0))</f>
        <v>Whitsundoles Solar Farm</v>
      </c>
      <c r="E209" s="177" t="str">
        <f>IFERROR(IF(VLOOKUP($A209,'Annex 2 EHV charges'!$D:$O,9,FALSE)=0,"",VLOOKUP($A209,'Annex 2 EHV charges'!$D:$O,9,FALSE)),"")</f>
        <v/>
      </c>
      <c r="F209" s="178">
        <f>IFERROR(IF(VLOOKUP($A209,'Annex 2 EHV charges'!$D:$O,10,FALSE)=0,"",VLOOKUP($A209,'Annex 2 EHV charges'!$D:$O,10,FALSE)),"")</f>
        <v>2706.46</v>
      </c>
      <c r="G209" s="179">
        <f>IFERROR(IF(VLOOKUP($A209,'Annex 2 EHV charges'!$D:$O,11,FALSE)=0,"",VLOOKUP($A209,'Annex 2 EHV charges'!$D:$O,11,FALSE)),"")</f>
        <v>0.05</v>
      </c>
      <c r="H209" s="179">
        <f>IFERROR(IF(VLOOKUP($A209,'Annex 2 EHV charges'!$D:$O,12,FALSE)=0,"",VLOOKUP($A209,'Annex 2 EHV charges'!$D:$O,12,FALSE)),"")</f>
        <v>0.05</v>
      </c>
    </row>
    <row r="210" spans="1:8" ht="25.5" x14ac:dyDescent="0.2">
      <c r="A210" s="173" t="str">
        <f t="array" ref="A210">IFERROR(INDEX('Annex 2 EHV charges'!$D$11:$D$260, MATCH(0, IF(ISBLANK('Annex 2 EHV charges'!$D$11:$D$260),1, COUNTIF(A$4:$A209, 'Annex 2 EHV charges'!$D$11:$D$260)), 0)),"")</f>
        <v>New Export 76</v>
      </c>
      <c r="B210" s="172" t="str">
        <f>IF($A210="","",VLOOKUP($A210,'Annex 2 EHV charges'!$D:$O,2,0))</f>
        <v>New Export 76</v>
      </c>
      <c r="C210" s="173" t="str">
        <f>IF($A210="","",VLOOKUP($A210,'Annex 2 EHV charges'!$D:$O,3,0))</f>
        <v>New Export 76</v>
      </c>
      <c r="D210" s="172" t="str">
        <f>IF($A210="","",VLOOKUP($A210,'Annex 2 EHV charges'!$D:$O,4,0))</f>
        <v>Wilsthorpe Farm</v>
      </c>
      <c r="E210" s="177" t="str">
        <f>IFERROR(IF(VLOOKUP($A210,'Annex 2 EHV charges'!$D:$O,9,FALSE)=0,"",VLOOKUP($A210,'Annex 2 EHV charges'!$D:$O,9,FALSE)),"")</f>
        <v/>
      </c>
      <c r="F210" s="178">
        <f>IFERROR(IF(VLOOKUP($A210,'Annex 2 EHV charges'!$D:$O,10,FALSE)=0,"",VLOOKUP($A210,'Annex 2 EHV charges'!$D:$O,10,FALSE)),"")</f>
        <v>262.64</v>
      </c>
      <c r="G210" s="179">
        <f>IFERROR(IF(VLOOKUP($A210,'Annex 2 EHV charges'!$D:$O,11,FALSE)=0,"",VLOOKUP($A210,'Annex 2 EHV charges'!$D:$O,11,FALSE)),"")</f>
        <v>0.05</v>
      </c>
      <c r="H210" s="179">
        <f>IFERROR(IF(VLOOKUP($A210,'Annex 2 EHV charges'!$D:$O,12,FALSE)=0,"",VLOOKUP($A210,'Annex 2 EHV charges'!$D:$O,12,FALSE)),"")</f>
        <v>0.05</v>
      </c>
    </row>
    <row r="211" spans="1:8" ht="25.5" x14ac:dyDescent="0.2">
      <c r="A211" s="173" t="str">
        <f t="array" ref="A211">IFERROR(INDEX('Annex 2 EHV charges'!$D$11:$D$260, MATCH(0, IF(ISBLANK('Annex 2 EHV charges'!$D$11:$D$260),1, COUNTIF(A$4:$A210, 'Annex 2 EHV charges'!$D$11:$D$260)), 0)),"")</f>
        <v>New Export 77</v>
      </c>
      <c r="B211" s="172" t="str">
        <f>IF($A211="","",VLOOKUP($A211,'Annex 2 EHV charges'!$D:$O,2,0))</f>
        <v>New Export 77</v>
      </c>
      <c r="C211" s="173" t="str">
        <f>IF($A211="","",VLOOKUP($A211,'Annex 2 EHV charges'!$D:$O,3,0))</f>
        <v>New Export 77</v>
      </c>
      <c r="D211" s="172" t="str">
        <f>IF($A211="","",VLOOKUP($A211,'Annex 2 EHV charges'!$D:$O,4,0))</f>
        <v>Wilsthorpe Solar Farm</v>
      </c>
      <c r="E211" s="177" t="str">
        <f>IFERROR(IF(VLOOKUP($A211,'Annex 2 EHV charges'!$D:$O,9,FALSE)=0,"",VLOOKUP($A211,'Annex 2 EHV charges'!$D:$O,9,FALSE)),"")</f>
        <v/>
      </c>
      <c r="F211" s="178">
        <f>IFERROR(IF(VLOOKUP($A211,'Annex 2 EHV charges'!$D:$O,10,FALSE)=0,"",VLOOKUP($A211,'Annex 2 EHV charges'!$D:$O,10,FALSE)),"")</f>
        <v>577.86</v>
      </c>
      <c r="G211" s="179">
        <f>IFERROR(IF(VLOOKUP($A211,'Annex 2 EHV charges'!$D:$O,11,FALSE)=0,"",VLOOKUP($A211,'Annex 2 EHV charges'!$D:$O,11,FALSE)),"")</f>
        <v>0.05</v>
      </c>
      <c r="H211" s="179">
        <f>IFERROR(IF(VLOOKUP($A211,'Annex 2 EHV charges'!$D:$O,12,FALSE)=0,"",VLOOKUP($A211,'Annex 2 EHV charges'!$D:$O,12,FALSE)),"")</f>
        <v>0.05</v>
      </c>
    </row>
    <row r="212" spans="1:8" ht="25.5" x14ac:dyDescent="0.2">
      <c r="A212" s="173" t="str">
        <f t="array" ref="A212">IFERROR(INDEX('Annex 2 EHV charges'!$D$11:$D$260, MATCH(0, IF(ISBLANK('Annex 2 EHV charges'!$D$11:$D$260),1, COUNTIF(A$4:$A211, 'Annex 2 EHV charges'!$D$11:$D$260)), 0)),"")</f>
        <v>New Export 78</v>
      </c>
      <c r="B212" s="172" t="str">
        <f>IF($A212="","",VLOOKUP($A212,'Annex 2 EHV charges'!$D:$O,2,0))</f>
        <v>New Export 78</v>
      </c>
      <c r="C212" s="173" t="str">
        <f>IF($A212="","",VLOOKUP($A212,'Annex 2 EHV charges'!$D:$O,3,0))</f>
        <v>New Export 78</v>
      </c>
      <c r="D212" s="172" t="str">
        <f>IF($A212="","",VLOOKUP($A212,'Annex 2 EHV charges'!$D:$O,4,0))</f>
        <v>Woolfox Solar Farm</v>
      </c>
      <c r="E212" s="177" t="str">
        <f>IFERROR(IF(VLOOKUP($A212,'Annex 2 EHV charges'!$D:$O,9,FALSE)=0,"",VLOOKUP($A212,'Annex 2 EHV charges'!$D:$O,9,FALSE)),"")</f>
        <v/>
      </c>
      <c r="F212" s="178">
        <f>IFERROR(IF(VLOOKUP($A212,'Annex 2 EHV charges'!$D:$O,10,FALSE)=0,"",VLOOKUP($A212,'Annex 2 EHV charges'!$D:$O,10,FALSE)),"")</f>
        <v>6168.49</v>
      </c>
      <c r="G212" s="179">
        <f>IFERROR(IF(VLOOKUP($A212,'Annex 2 EHV charges'!$D:$O,11,FALSE)=0,"",VLOOKUP($A212,'Annex 2 EHV charges'!$D:$O,11,FALSE)),"")</f>
        <v>0.05</v>
      </c>
      <c r="H212" s="179">
        <f>IFERROR(IF(VLOOKUP($A212,'Annex 2 EHV charges'!$D:$O,12,FALSE)=0,"",VLOOKUP($A212,'Annex 2 EHV charges'!$D:$O,12,FALSE)),"")</f>
        <v>0.05</v>
      </c>
    </row>
    <row r="213" spans="1:8" ht="25.5" x14ac:dyDescent="0.2">
      <c r="A213" s="173" t="str">
        <f t="array" ref="A213">IFERROR(INDEX('Annex 2 EHV charges'!$D$11:$D$260, MATCH(0, IF(ISBLANK('Annex 2 EHV charges'!$D$11:$D$260),1, COUNTIF(A$4:$A212, 'Annex 2 EHV charges'!$D$11:$D$260)), 0)),"")</f>
        <v>New Export 79</v>
      </c>
      <c r="B213" s="172" t="str">
        <f>IF($A213="","",VLOOKUP($A213,'Annex 2 EHV charges'!$D:$O,2,0))</f>
        <v>New Export 79</v>
      </c>
      <c r="C213" s="173" t="str">
        <f>IF($A213="","",VLOOKUP($A213,'Annex 2 EHV charges'!$D:$O,3,0))</f>
        <v>New Export 79</v>
      </c>
      <c r="D213" s="172" t="str">
        <f>IF($A213="","",VLOOKUP($A213,'Annex 2 EHV charges'!$D:$O,4,0))</f>
        <v>Woolfox Wind Farm</v>
      </c>
      <c r="E213" s="177" t="str">
        <f>IFERROR(IF(VLOOKUP($A213,'Annex 2 EHV charges'!$D:$O,9,FALSE)=0,"",VLOOKUP($A213,'Annex 2 EHV charges'!$D:$O,9,FALSE)),"")</f>
        <v/>
      </c>
      <c r="F213" s="178">
        <f>IFERROR(IF(VLOOKUP($A213,'Annex 2 EHV charges'!$D:$O,10,FALSE)=0,"",VLOOKUP($A213,'Annex 2 EHV charges'!$D:$O,10,FALSE)),"")</f>
        <v>6143.73</v>
      </c>
      <c r="G213" s="179">
        <f>IFERROR(IF(VLOOKUP($A213,'Annex 2 EHV charges'!$D:$O,11,FALSE)=0,"",VLOOKUP($A213,'Annex 2 EHV charges'!$D:$O,11,FALSE)),"")</f>
        <v>0.05</v>
      </c>
      <c r="H213" s="179">
        <f>IFERROR(IF(VLOOKUP($A213,'Annex 2 EHV charges'!$D:$O,12,FALSE)=0,"",VLOOKUP($A213,'Annex 2 EHV charges'!$D:$O,12,FALSE)),"")</f>
        <v>0.05</v>
      </c>
    </row>
    <row r="214" spans="1:8" x14ac:dyDescent="0.2">
      <c r="A214" s="173" t="str">
        <f t="array" ref="A214">IFERROR(INDEX('Annex 2 EHV charges'!$D$11:$D$260, MATCH(0, IF(ISBLANK('Annex 2 EHV charges'!$D$11:$D$260),1, COUNTIF(A$4:$A213, 'Annex 2 EHV charges'!$D$11:$D$260)), 0)),"")</f>
        <v/>
      </c>
      <c r="B214" s="172" t="str">
        <f>IF($A214="","",VLOOKUP($A214,'Annex 2 EHV charges'!$D:$O,2,0))</f>
        <v/>
      </c>
      <c r="C214" s="173" t="str">
        <f>IF($A214="","",VLOOKUP($A214,'Annex 2 EHV charges'!$D:$O,3,0))</f>
        <v/>
      </c>
      <c r="D214" s="172" t="str">
        <f>IF($A214="","",VLOOKUP($A214,'Annex 2 EHV charges'!$D:$O,4,0))</f>
        <v/>
      </c>
      <c r="E214" s="177" t="str">
        <f>IFERROR(IF(VLOOKUP($A214,'Annex 2 EHV charges'!$D:$O,9,FALSE)=0,"",VLOOKUP($A214,'Annex 2 EHV charges'!$D:$O,9,FALSE)),"")</f>
        <v/>
      </c>
      <c r="F214" s="178" t="str">
        <f>IFERROR(IF(VLOOKUP($A214,'Annex 2 EHV charges'!$D:$O,10,FALSE)=0,"",VLOOKUP($A214,'Annex 2 EHV charges'!$D:$O,10,FALSE)),"")</f>
        <v/>
      </c>
      <c r="G214" s="179" t="str">
        <f>IFERROR(IF(VLOOKUP($A214,'Annex 2 EHV charges'!$D:$O,11,FALSE)=0,"",VLOOKUP($A214,'Annex 2 EHV charges'!$D:$O,11,FALSE)),"")</f>
        <v/>
      </c>
      <c r="H214" s="179" t="str">
        <f>IFERROR(IF(VLOOKUP($A214,'Annex 2 EHV charges'!$D:$O,12,FALSE)=0,"",VLOOKUP($A214,'Annex 2 EHV charges'!$D:$O,12,FALSE)),"")</f>
        <v/>
      </c>
    </row>
    <row r="215" spans="1:8" x14ac:dyDescent="0.2">
      <c r="A215" s="173" t="str">
        <f t="array" ref="A215">IFERROR(INDEX('Annex 2 EHV charges'!$D$11:$D$260, MATCH(0, IF(ISBLANK('Annex 2 EHV charges'!$D$11:$D$260),1, COUNTIF(A$4:$A214, 'Annex 2 EHV charges'!$D$11:$D$260)), 0)),"")</f>
        <v/>
      </c>
      <c r="B215" s="172" t="str">
        <f>IF($A215="","",VLOOKUP($A215,'Annex 2 EHV charges'!$D:$O,2,0))</f>
        <v/>
      </c>
      <c r="C215" s="173" t="str">
        <f>IF($A215="","",VLOOKUP($A215,'Annex 2 EHV charges'!$D:$O,3,0))</f>
        <v/>
      </c>
      <c r="D215" s="172" t="str">
        <f>IF($A215="","",VLOOKUP($A215,'Annex 2 EHV charges'!$D:$O,4,0))</f>
        <v/>
      </c>
      <c r="E215" s="177" t="str">
        <f>IFERROR(IF(VLOOKUP($A215,'Annex 2 EHV charges'!$D:$O,9,FALSE)=0,"",VLOOKUP($A215,'Annex 2 EHV charges'!$D:$O,9,FALSE)),"")</f>
        <v/>
      </c>
      <c r="F215" s="178" t="str">
        <f>IFERROR(IF(VLOOKUP($A215,'Annex 2 EHV charges'!$D:$O,10,FALSE)=0,"",VLOOKUP($A215,'Annex 2 EHV charges'!$D:$O,10,FALSE)),"")</f>
        <v/>
      </c>
      <c r="G215" s="179" t="str">
        <f>IFERROR(IF(VLOOKUP($A215,'Annex 2 EHV charges'!$D:$O,11,FALSE)=0,"",VLOOKUP($A215,'Annex 2 EHV charges'!$D:$O,11,FALSE)),"")</f>
        <v/>
      </c>
      <c r="H215" s="179" t="str">
        <f>IFERROR(IF(VLOOKUP($A215,'Annex 2 EHV charges'!$D:$O,12,FALSE)=0,"",VLOOKUP($A215,'Annex 2 EHV charges'!$D:$O,12,FALSE)),"")</f>
        <v/>
      </c>
    </row>
    <row r="216" spans="1:8" x14ac:dyDescent="0.2">
      <c r="A216" s="173" t="str">
        <f t="array" ref="A216">IFERROR(INDEX('Annex 2 EHV charges'!$D$11:$D$260, MATCH(0, IF(ISBLANK('Annex 2 EHV charges'!$D$11:$D$260),1, COUNTIF(A$4:$A215, 'Annex 2 EHV charges'!$D$11:$D$260)), 0)),"")</f>
        <v/>
      </c>
      <c r="B216" s="172" t="str">
        <f>IF($A216="","",VLOOKUP($A216,'Annex 2 EHV charges'!$D:$O,2,0))</f>
        <v/>
      </c>
      <c r="C216" s="173" t="str">
        <f>IF($A216="","",VLOOKUP($A216,'Annex 2 EHV charges'!$D:$O,3,0))</f>
        <v/>
      </c>
      <c r="D216" s="172" t="str">
        <f>IF($A216="","",VLOOKUP($A216,'Annex 2 EHV charges'!$D:$O,4,0))</f>
        <v/>
      </c>
      <c r="E216" s="177" t="str">
        <f>IFERROR(IF(VLOOKUP($A216,'Annex 2 EHV charges'!$D:$O,9,FALSE)=0,"",VLOOKUP($A216,'Annex 2 EHV charges'!$D:$O,9,FALSE)),"")</f>
        <v/>
      </c>
      <c r="F216" s="178" t="str">
        <f>IFERROR(IF(VLOOKUP($A216,'Annex 2 EHV charges'!$D:$O,10,FALSE)=0,"",VLOOKUP($A216,'Annex 2 EHV charges'!$D:$O,10,FALSE)),"")</f>
        <v/>
      </c>
      <c r="G216" s="179" t="str">
        <f>IFERROR(IF(VLOOKUP($A216,'Annex 2 EHV charges'!$D:$O,11,FALSE)=0,"",VLOOKUP($A216,'Annex 2 EHV charges'!$D:$O,11,FALSE)),"")</f>
        <v/>
      </c>
      <c r="H216" s="179" t="str">
        <f>IFERROR(IF(VLOOKUP($A216,'Annex 2 EHV charges'!$D:$O,12,FALSE)=0,"",VLOOKUP($A216,'Annex 2 EHV charges'!$D:$O,12,FALSE)),"")</f>
        <v/>
      </c>
    </row>
    <row r="217" spans="1:8" x14ac:dyDescent="0.2">
      <c r="A217" s="173" t="str">
        <f t="array" ref="A217">IFERROR(INDEX('Annex 2 EHV charges'!$D$11:$D$260, MATCH(0, IF(ISBLANK('Annex 2 EHV charges'!$D$11:$D$260),1, COUNTIF(A$4:$A216, 'Annex 2 EHV charges'!$D$11:$D$260)), 0)),"")</f>
        <v/>
      </c>
      <c r="B217" s="172" t="str">
        <f>IF($A217="","",VLOOKUP($A217,'Annex 2 EHV charges'!$D:$O,2,0))</f>
        <v/>
      </c>
      <c r="C217" s="173" t="str">
        <f>IF($A217="","",VLOOKUP($A217,'Annex 2 EHV charges'!$D:$O,3,0))</f>
        <v/>
      </c>
      <c r="D217" s="172" t="str">
        <f>IF($A217="","",VLOOKUP($A217,'Annex 2 EHV charges'!$D:$O,4,0))</f>
        <v/>
      </c>
      <c r="E217" s="177" t="str">
        <f>IFERROR(IF(VLOOKUP($A217,'Annex 2 EHV charges'!$D:$O,9,FALSE)=0,"",VLOOKUP($A217,'Annex 2 EHV charges'!$D:$O,9,FALSE)),"")</f>
        <v/>
      </c>
      <c r="F217" s="178" t="str">
        <f>IFERROR(IF(VLOOKUP($A217,'Annex 2 EHV charges'!$D:$O,10,FALSE)=0,"",VLOOKUP($A217,'Annex 2 EHV charges'!$D:$O,10,FALSE)),"")</f>
        <v/>
      </c>
      <c r="G217" s="179" t="str">
        <f>IFERROR(IF(VLOOKUP($A217,'Annex 2 EHV charges'!$D:$O,11,FALSE)=0,"",VLOOKUP($A217,'Annex 2 EHV charges'!$D:$O,11,FALSE)),"")</f>
        <v/>
      </c>
      <c r="H217" s="179" t="str">
        <f>IFERROR(IF(VLOOKUP($A217,'Annex 2 EHV charges'!$D:$O,12,FALSE)=0,"",VLOOKUP($A217,'Annex 2 EHV charges'!$D:$O,12,FALSE)),"")</f>
        <v/>
      </c>
    </row>
    <row r="218" spans="1:8" x14ac:dyDescent="0.2">
      <c r="A218" s="173" t="str">
        <f t="array" ref="A218">IFERROR(INDEX('Annex 2 EHV charges'!$D$11:$D$260, MATCH(0, IF(ISBLANK('Annex 2 EHV charges'!$D$11:$D$260),1, COUNTIF(A$4:$A217, 'Annex 2 EHV charges'!$D$11:$D$260)), 0)),"")</f>
        <v/>
      </c>
      <c r="B218" s="172" t="str">
        <f>IF($A218="","",VLOOKUP($A218,'Annex 2 EHV charges'!$D:$O,2,0))</f>
        <v/>
      </c>
      <c r="C218" s="173" t="str">
        <f>IF($A218="","",VLOOKUP($A218,'Annex 2 EHV charges'!$D:$O,3,0))</f>
        <v/>
      </c>
      <c r="D218" s="172" t="str">
        <f>IF($A218="","",VLOOKUP($A218,'Annex 2 EHV charges'!$D:$O,4,0))</f>
        <v/>
      </c>
      <c r="E218" s="177" t="str">
        <f>IFERROR(IF(VLOOKUP($A218,'Annex 2 EHV charges'!$D:$O,9,FALSE)=0,"",VLOOKUP($A218,'Annex 2 EHV charges'!$D:$O,9,FALSE)),"")</f>
        <v/>
      </c>
      <c r="F218" s="178" t="str">
        <f>IFERROR(IF(VLOOKUP($A218,'Annex 2 EHV charges'!$D:$O,10,FALSE)=0,"",VLOOKUP($A218,'Annex 2 EHV charges'!$D:$O,10,FALSE)),"")</f>
        <v/>
      </c>
      <c r="G218" s="179" t="str">
        <f>IFERROR(IF(VLOOKUP($A218,'Annex 2 EHV charges'!$D:$O,11,FALSE)=0,"",VLOOKUP($A218,'Annex 2 EHV charges'!$D:$O,11,FALSE)),"")</f>
        <v/>
      </c>
      <c r="H218" s="179" t="str">
        <f>IFERROR(IF(VLOOKUP($A218,'Annex 2 EHV charges'!$D:$O,12,FALSE)=0,"",VLOOKUP($A218,'Annex 2 EHV charges'!$D:$O,12,FALSE)),"")</f>
        <v/>
      </c>
    </row>
    <row r="219" spans="1:8" x14ac:dyDescent="0.2">
      <c r="A219" s="173" t="str">
        <f t="array" ref="A219">IFERROR(INDEX('Annex 2 EHV charges'!$D$11:$D$260, MATCH(0, IF(ISBLANK('Annex 2 EHV charges'!$D$11:$D$260),1, COUNTIF(A$4:$A218, 'Annex 2 EHV charges'!$D$11:$D$260)), 0)),"")</f>
        <v/>
      </c>
      <c r="B219" s="172" t="str">
        <f>IF($A219="","",VLOOKUP($A219,'Annex 2 EHV charges'!$D:$O,2,0))</f>
        <v/>
      </c>
      <c r="C219" s="173" t="str">
        <f>IF($A219="","",VLOOKUP($A219,'Annex 2 EHV charges'!$D:$O,3,0))</f>
        <v/>
      </c>
      <c r="D219" s="172" t="str">
        <f>IF($A219="","",VLOOKUP($A219,'Annex 2 EHV charges'!$D:$O,4,0))</f>
        <v/>
      </c>
      <c r="E219" s="177" t="str">
        <f>IFERROR(IF(VLOOKUP($A219,'Annex 2 EHV charges'!$D:$O,9,FALSE)=0,"",VLOOKUP($A219,'Annex 2 EHV charges'!$D:$O,9,FALSE)),"")</f>
        <v/>
      </c>
      <c r="F219" s="178" t="str">
        <f>IFERROR(IF(VLOOKUP($A219,'Annex 2 EHV charges'!$D:$O,10,FALSE)=0,"",VLOOKUP($A219,'Annex 2 EHV charges'!$D:$O,10,FALSE)),"")</f>
        <v/>
      </c>
      <c r="G219" s="179" t="str">
        <f>IFERROR(IF(VLOOKUP($A219,'Annex 2 EHV charges'!$D:$O,11,FALSE)=0,"",VLOOKUP($A219,'Annex 2 EHV charges'!$D:$O,11,FALSE)),"")</f>
        <v/>
      </c>
      <c r="H219" s="179" t="str">
        <f>IFERROR(IF(VLOOKUP($A219,'Annex 2 EHV charges'!$D:$O,12,FALSE)=0,"",VLOOKUP($A219,'Annex 2 EHV charges'!$D:$O,12,FALSE)),"")</f>
        <v/>
      </c>
    </row>
    <row r="220" spans="1:8" x14ac:dyDescent="0.2">
      <c r="A220" s="173" t="str">
        <f t="array" ref="A220">IFERROR(INDEX('Annex 2 EHV charges'!$D$11:$D$260, MATCH(0, IF(ISBLANK('Annex 2 EHV charges'!$D$11:$D$260),1, COUNTIF(A$4:$A219, 'Annex 2 EHV charges'!$D$11:$D$260)), 0)),"")</f>
        <v/>
      </c>
      <c r="B220" s="172" t="str">
        <f>IF($A220="","",VLOOKUP($A220,'Annex 2 EHV charges'!$D:$O,2,0))</f>
        <v/>
      </c>
      <c r="C220" s="173" t="str">
        <f>IF($A220="","",VLOOKUP($A220,'Annex 2 EHV charges'!$D:$O,3,0))</f>
        <v/>
      </c>
      <c r="D220" s="172" t="str">
        <f>IF($A220="","",VLOOKUP($A220,'Annex 2 EHV charges'!$D:$O,4,0))</f>
        <v/>
      </c>
      <c r="E220" s="177" t="str">
        <f>IFERROR(IF(VLOOKUP($A220,'Annex 2 EHV charges'!$D:$O,9,FALSE)=0,"",VLOOKUP($A220,'Annex 2 EHV charges'!$D:$O,9,FALSE)),"")</f>
        <v/>
      </c>
      <c r="F220" s="178" t="str">
        <f>IFERROR(IF(VLOOKUP($A220,'Annex 2 EHV charges'!$D:$O,10,FALSE)=0,"",VLOOKUP($A220,'Annex 2 EHV charges'!$D:$O,10,FALSE)),"")</f>
        <v/>
      </c>
      <c r="G220" s="179" t="str">
        <f>IFERROR(IF(VLOOKUP($A220,'Annex 2 EHV charges'!$D:$O,11,FALSE)=0,"",VLOOKUP($A220,'Annex 2 EHV charges'!$D:$O,11,FALSE)),"")</f>
        <v/>
      </c>
      <c r="H220" s="179" t="str">
        <f>IFERROR(IF(VLOOKUP($A220,'Annex 2 EHV charges'!$D:$O,12,FALSE)=0,"",VLOOKUP($A220,'Annex 2 EHV charges'!$D:$O,12,FALSE)),"")</f>
        <v/>
      </c>
    </row>
    <row r="221" spans="1:8" x14ac:dyDescent="0.2">
      <c r="A221" s="173" t="str">
        <f t="array" ref="A221">IFERROR(INDEX('Annex 2 EHV charges'!$D$11:$D$260, MATCH(0, IF(ISBLANK('Annex 2 EHV charges'!$D$11:$D$260),1, COUNTIF(A$4:$A220, 'Annex 2 EHV charges'!$D$11:$D$260)), 0)),"")</f>
        <v/>
      </c>
      <c r="B221" s="172" t="str">
        <f>IF($A221="","",VLOOKUP($A221,'Annex 2 EHV charges'!$D:$O,2,0))</f>
        <v/>
      </c>
      <c r="C221" s="173" t="str">
        <f>IF($A221="","",VLOOKUP($A221,'Annex 2 EHV charges'!$D:$O,3,0))</f>
        <v/>
      </c>
      <c r="D221" s="172" t="str">
        <f>IF($A221="","",VLOOKUP($A221,'Annex 2 EHV charges'!$D:$O,4,0))</f>
        <v/>
      </c>
      <c r="E221" s="177" t="str">
        <f>IFERROR(IF(VLOOKUP($A221,'Annex 2 EHV charges'!$D:$O,9,FALSE)=0,"",VLOOKUP($A221,'Annex 2 EHV charges'!$D:$O,9,FALSE)),"")</f>
        <v/>
      </c>
      <c r="F221" s="178" t="str">
        <f>IFERROR(IF(VLOOKUP($A221,'Annex 2 EHV charges'!$D:$O,10,FALSE)=0,"",VLOOKUP($A221,'Annex 2 EHV charges'!$D:$O,10,FALSE)),"")</f>
        <v/>
      </c>
      <c r="G221" s="179" t="str">
        <f>IFERROR(IF(VLOOKUP($A221,'Annex 2 EHV charges'!$D:$O,11,FALSE)=0,"",VLOOKUP($A221,'Annex 2 EHV charges'!$D:$O,11,FALSE)),"")</f>
        <v/>
      </c>
      <c r="H221" s="179" t="str">
        <f>IFERROR(IF(VLOOKUP($A221,'Annex 2 EHV charges'!$D:$O,12,FALSE)=0,"",VLOOKUP($A221,'Annex 2 EHV charges'!$D:$O,12,FALSE)),"")</f>
        <v/>
      </c>
    </row>
    <row r="222" spans="1:8" x14ac:dyDescent="0.2">
      <c r="A222" s="173" t="str">
        <f t="array" ref="A222">IFERROR(INDEX('Annex 2 EHV charges'!$D$11:$D$260, MATCH(0, IF(ISBLANK('Annex 2 EHV charges'!$D$11:$D$260),1, COUNTIF(A$4:$A221, 'Annex 2 EHV charges'!$D$11:$D$260)), 0)),"")</f>
        <v/>
      </c>
      <c r="B222" s="172" t="str">
        <f>IF($A222="","",VLOOKUP($A222,'Annex 2 EHV charges'!$D:$O,2,0))</f>
        <v/>
      </c>
      <c r="C222" s="173" t="str">
        <f>IF($A222="","",VLOOKUP($A222,'Annex 2 EHV charges'!$D:$O,3,0))</f>
        <v/>
      </c>
      <c r="D222" s="172" t="str">
        <f>IF($A222="","",VLOOKUP($A222,'Annex 2 EHV charges'!$D:$O,4,0))</f>
        <v/>
      </c>
      <c r="E222" s="177" t="str">
        <f>IFERROR(IF(VLOOKUP($A222,'Annex 2 EHV charges'!$D:$O,9,FALSE)=0,"",VLOOKUP($A222,'Annex 2 EHV charges'!$D:$O,9,FALSE)),"")</f>
        <v/>
      </c>
      <c r="F222" s="178" t="str">
        <f>IFERROR(IF(VLOOKUP($A222,'Annex 2 EHV charges'!$D:$O,10,FALSE)=0,"",VLOOKUP($A222,'Annex 2 EHV charges'!$D:$O,10,FALSE)),"")</f>
        <v/>
      </c>
      <c r="G222" s="179" t="str">
        <f>IFERROR(IF(VLOOKUP($A222,'Annex 2 EHV charges'!$D:$O,11,FALSE)=0,"",VLOOKUP($A222,'Annex 2 EHV charges'!$D:$O,11,FALSE)),"")</f>
        <v/>
      </c>
      <c r="H222" s="179" t="str">
        <f>IFERROR(IF(VLOOKUP($A222,'Annex 2 EHV charges'!$D:$O,12,FALSE)=0,"",VLOOKUP($A222,'Annex 2 EHV charges'!$D:$O,12,FALSE)),"")</f>
        <v/>
      </c>
    </row>
    <row r="223" spans="1:8" x14ac:dyDescent="0.2">
      <c r="A223" s="173" t="str">
        <f t="array" ref="A223">IFERROR(INDEX('Annex 2 EHV charges'!$D$11:$D$260, MATCH(0, IF(ISBLANK('Annex 2 EHV charges'!$D$11:$D$260),1, COUNTIF(A$4:$A222, 'Annex 2 EHV charges'!$D$11:$D$260)), 0)),"")</f>
        <v/>
      </c>
      <c r="B223" s="172" t="str">
        <f>IF($A223="","",VLOOKUP($A223,'Annex 2 EHV charges'!$D:$O,2,0))</f>
        <v/>
      </c>
      <c r="C223" s="173" t="str">
        <f>IF($A223="","",VLOOKUP($A223,'Annex 2 EHV charges'!$D:$O,3,0))</f>
        <v/>
      </c>
      <c r="D223" s="172" t="str">
        <f>IF($A223="","",VLOOKUP($A223,'Annex 2 EHV charges'!$D:$O,4,0))</f>
        <v/>
      </c>
      <c r="E223" s="177" t="str">
        <f>IFERROR(IF(VLOOKUP($A223,'Annex 2 EHV charges'!$D:$O,9,FALSE)=0,"",VLOOKUP($A223,'Annex 2 EHV charges'!$D:$O,9,FALSE)),"")</f>
        <v/>
      </c>
      <c r="F223" s="178" t="str">
        <f>IFERROR(IF(VLOOKUP($A223,'Annex 2 EHV charges'!$D:$O,10,FALSE)=0,"",VLOOKUP($A223,'Annex 2 EHV charges'!$D:$O,10,FALSE)),"")</f>
        <v/>
      </c>
      <c r="G223" s="179" t="str">
        <f>IFERROR(IF(VLOOKUP($A223,'Annex 2 EHV charges'!$D:$O,11,FALSE)=0,"",VLOOKUP($A223,'Annex 2 EHV charges'!$D:$O,11,FALSE)),"")</f>
        <v/>
      </c>
      <c r="H223" s="179" t="str">
        <f>IFERROR(IF(VLOOKUP($A223,'Annex 2 EHV charges'!$D:$O,12,FALSE)=0,"",VLOOKUP($A223,'Annex 2 EHV charges'!$D:$O,12,FALSE)),"")</f>
        <v/>
      </c>
    </row>
    <row r="224" spans="1:8" x14ac:dyDescent="0.2">
      <c r="A224" s="173" t="str">
        <f t="array" ref="A224">IFERROR(INDEX('Annex 2 EHV charges'!$D$11:$D$260, MATCH(0, IF(ISBLANK('Annex 2 EHV charges'!$D$11:$D$260),1, COUNTIF(A$4:$A223, 'Annex 2 EHV charges'!$D$11:$D$260)), 0)),"")</f>
        <v/>
      </c>
      <c r="B224" s="172" t="str">
        <f>IF($A224="","",VLOOKUP($A224,'Annex 2 EHV charges'!$D:$O,2,0))</f>
        <v/>
      </c>
      <c r="C224" s="173" t="str">
        <f>IF($A224="","",VLOOKUP($A224,'Annex 2 EHV charges'!$D:$O,3,0))</f>
        <v/>
      </c>
      <c r="D224" s="172" t="str">
        <f>IF($A224="","",VLOOKUP($A224,'Annex 2 EHV charges'!$D:$O,4,0))</f>
        <v/>
      </c>
      <c r="E224" s="177" t="str">
        <f>IFERROR(IF(VLOOKUP($A224,'Annex 2 EHV charges'!$D:$O,9,FALSE)=0,"",VLOOKUP($A224,'Annex 2 EHV charges'!$D:$O,9,FALSE)),"")</f>
        <v/>
      </c>
      <c r="F224" s="178" t="str">
        <f>IFERROR(IF(VLOOKUP($A224,'Annex 2 EHV charges'!$D:$O,10,FALSE)=0,"",VLOOKUP($A224,'Annex 2 EHV charges'!$D:$O,10,FALSE)),"")</f>
        <v/>
      </c>
      <c r="G224" s="179" t="str">
        <f>IFERROR(IF(VLOOKUP($A224,'Annex 2 EHV charges'!$D:$O,11,FALSE)=0,"",VLOOKUP($A224,'Annex 2 EHV charges'!$D:$O,11,FALSE)),"")</f>
        <v/>
      </c>
      <c r="H224" s="179" t="str">
        <f>IFERROR(IF(VLOOKUP($A224,'Annex 2 EHV charges'!$D:$O,12,FALSE)=0,"",VLOOKUP($A224,'Annex 2 EHV charges'!$D:$O,12,FALSE)),"")</f>
        <v/>
      </c>
    </row>
    <row r="225" spans="1:8" x14ac:dyDescent="0.2">
      <c r="A225" s="173" t="str">
        <f t="array" ref="A225">IFERROR(INDEX('Annex 2 EHV charges'!$D$11:$D$260, MATCH(0, IF(ISBLANK('Annex 2 EHV charges'!$D$11:$D$260),1, COUNTIF(A$4:$A224, 'Annex 2 EHV charges'!$D$11:$D$260)), 0)),"")</f>
        <v/>
      </c>
      <c r="B225" s="172" t="str">
        <f>IF($A225="","",VLOOKUP($A225,'Annex 2 EHV charges'!$D:$O,2,0))</f>
        <v/>
      </c>
      <c r="C225" s="173" t="str">
        <f>IF($A225="","",VLOOKUP($A225,'Annex 2 EHV charges'!$D:$O,3,0))</f>
        <v/>
      </c>
      <c r="D225" s="172" t="str">
        <f>IF($A225="","",VLOOKUP($A225,'Annex 2 EHV charges'!$D:$O,4,0))</f>
        <v/>
      </c>
      <c r="E225" s="177" t="str">
        <f>IFERROR(IF(VLOOKUP($A225,'Annex 2 EHV charges'!$D:$O,9,FALSE)=0,"",VLOOKUP($A225,'Annex 2 EHV charges'!$D:$O,9,FALSE)),"")</f>
        <v/>
      </c>
      <c r="F225" s="178" t="str">
        <f>IFERROR(IF(VLOOKUP($A225,'Annex 2 EHV charges'!$D:$O,10,FALSE)=0,"",VLOOKUP($A225,'Annex 2 EHV charges'!$D:$O,10,FALSE)),"")</f>
        <v/>
      </c>
      <c r="G225" s="179" t="str">
        <f>IFERROR(IF(VLOOKUP($A225,'Annex 2 EHV charges'!$D:$O,11,FALSE)=0,"",VLOOKUP($A225,'Annex 2 EHV charges'!$D:$O,11,FALSE)),"")</f>
        <v/>
      </c>
      <c r="H225" s="179" t="str">
        <f>IFERROR(IF(VLOOKUP($A225,'Annex 2 EHV charges'!$D:$O,12,FALSE)=0,"",VLOOKUP($A225,'Annex 2 EHV charges'!$D:$O,12,FALSE)),"")</f>
        <v/>
      </c>
    </row>
    <row r="226" spans="1:8" x14ac:dyDescent="0.2">
      <c r="A226" s="173" t="str">
        <f t="array" ref="A226">IFERROR(INDEX('Annex 2 EHV charges'!$D$11:$D$260, MATCH(0, IF(ISBLANK('Annex 2 EHV charges'!$D$11:$D$260),1, COUNTIF(A$4:$A225, 'Annex 2 EHV charges'!$D$11:$D$260)), 0)),"")</f>
        <v/>
      </c>
      <c r="B226" s="172" t="str">
        <f>IF($A226="","",VLOOKUP($A226,'Annex 2 EHV charges'!$D:$O,2,0))</f>
        <v/>
      </c>
      <c r="C226" s="173" t="str">
        <f>IF($A226="","",VLOOKUP($A226,'Annex 2 EHV charges'!$D:$O,3,0))</f>
        <v/>
      </c>
      <c r="D226" s="172" t="str">
        <f>IF($A226="","",VLOOKUP($A226,'Annex 2 EHV charges'!$D:$O,4,0))</f>
        <v/>
      </c>
      <c r="E226" s="177" t="str">
        <f>IFERROR(IF(VLOOKUP($A226,'Annex 2 EHV charges'!$D:$O,9,FALSE)=0,"",VLOOKUP($A226,'Annex 2 EHV charges'!$D:$O,9,FALSE)),"")</f>
        <v/>
      </c>
      <c r="F226" s="178" t="str">
        <f>IFERROR(IF(VLOOKUP($A226,'Annex 2 EHV charges'!$D:$O,10,FALSE)=0,"",VLOOKUP($A226,'Annex 2 EHV charges'!$D:$O,10,FALSE)),"")</f>
        <v/>
      </c>
      <c r="G226" s="179" t="str">
        <f>IFERROR(IF(VLOOKUP($A226,'Annex 2 EHV charges'!$D:$O,11,FALSE)=0,"",VLOOKUP($A226,'Annex 2 EHV charges'!$D:$O,11,FALSE)),"")</f>
        <v/>
      </c>
      <c r="H226" s="179" t="str">
        <f>IFERROR(IF(VLOOKUP($A226,'Annex 2 EHV charges'!$D:$O,12,FALSE)=0,"",VLOOKUP($A226,'Annex 2 EHV charges'!$D:$O,12,FALSE)),"")</f>
        <v/>
      </c>
    </row>
    <row r="227" spans="1:8" x14ac:dyDescent="0.2">
      <c r="A227" s="173" t="str">
        <f t="array" ref="A227">IFERROR(INDEX('Annex 2 EHV charges'!$D$11:$D$260, MATCH(0, IF(ISBLANK('Annex 2 EHV charges'!$D$11:$D$260),1, COUNTIF(A$4:$A226, 'Annex 2 EHV charges'!$D$11:$D$260)), 0)),"")</f>
        <v/>
      </c>
      <c r="B227" s="172" t="str">
        <f>IF($A227="","",VLOOKUP($A227,'Annex 2 EHV charges'!$D:$O,2,0))</f>
        <v/>
      </c>
      <c r="C227" s="173" t="str">
        <f>IF($A227="","",VLOOKUP($A227,'Annex 2 EHV charges'!$D:$O,3,0))</f>
        <v/>
      </c>
      <c r="D227" s="172" t="str">
        <f>IF($A227="","",VLOOKUP($A227,'Annex 2 EHV charges'!$D:$O,4,0))</f>
        <v/>
      </c>
      <c r="E227" s="177" t="str">
        <f>IFERROR(IF(VLOOKUP($A227,'Annex 2 EHV charges'!$D:$O,9,FALSE)=0,"",VLOOKUP($A227,'Annex 2 EHV charges'!$D:$O,9,FALSE)),"")</f>
        <v/>
      </c>
      <c r="F227" s="178" t="str">
        <f>IFERROR(IF(VLOOKUP($A227,'Annex 2 EHV charges'!$D:$O,10,FALSE)=0,"",VLOOKUP($A227,'Annex 2 EHV charges'!$D:$O,10,FALSE)),"")</f>
        <v/>
      </c>
      <c r="G227" s="179" t="str">
        <f>IFERROR(IF(VLOOKUP($A227,'Annex 2 EHV charges'!$D:$O,11,FALSE)=0,"",VLOOKUP($A227,'Annex 2 EHV charges'!$D:$O,11,FALSE)),"")</f>
        <v/>
      </c>
      <c r="H227" s="179" t="str">
        <f>IFERROR(IF(VLOOKUP($A227,'Annex 2 EHV charges'!$D:$O,12,FALSE)=0,"",VLOOKUP($A227,'Annex 2 EHV charges'!$D:$O,12,FALSE)),"")</f>
        <v/>
      </c>
    </row>
    <row r="228" spans="1:8" x14ac:dyDescent="0.2">
      <c r="A228" s="173" t="str">
        <f t="array" ref="A228">IFERROR(INDEX('Annex 2 EHV charges'!$D$11:$D$260, MATCH(0, IF(ISBLANK('Annex 2 EHV charges'!$D$11:$D$260),1, COUNTIF(A$4:$A227, 'Annex 2 EHV charges'!$D$11:$D$260)), 0)),"")</f>
        <v/>
      </c>
      <c r="B228" s="172" t="str">
        <f>IF($A228="","",VLOOKUP($A228,'Annex 2 EHV charges'!$D:$O,2,0))</f>
        <v/>
      </c>
      <c r="C228" s="173" t="str">
        <f>IF($A228="","",VLOOKUP($A228,'Annex 2 EHV charges'!$D:$O,3,0))</f>
        <v/>
      </c>
      <c r="D228" s="172" t="str">
        <f>IF($A228="","",VLOOKUP($A228,'Annex 2 EHV charges'!$D:$O,4,0))</f>
        <v/>
      </c>
      <c r="E228" s="177" t="str">
        <f>IFERROR(IF(VLOOKUP($A228,'Annex 2 EHV charges'!$D:$O,9,FALSE)=0,"",VLOOKUP($A228,'Annex 2 EHV charges'!$D:$O,9,FALSE)),"")</f>
        <v/>
      </c>
      <c r="F228" s="178" t="str">
        <f>IFERROR(IF(VLOOKUP($A228,'Annex 2 EHV charges'!$D:$O,10,FALSE)=0,"",VLOOKUP($A228,'Annex 2 EHV charges'!$D:$O,10,FALSE)),"")</f>
        <v/>
      </c>
      <c r="G228" s="179" t="str">
        <f>IFERROR(IF(VLOOKUP($A228,'Annex 2 EHV charges'!$D:$O,11,FALSE)=0,"",VLOOKUP($A228,'Annex 2 EHV charges'!$D:$O,11,FALSE)),"")</f>
        <v/>
      </c>
      <c r="H228" s="179" t="str">
        <f>IFERROR(IF(VLOOKUP($A228,'Annex 2 EHV charges'!$D:$O,12,FALSE)=0,"",VLOOKUP($A228,'Annex 2 EHV charges'!$D:$O,12,FALSE)),"")</f>
        <v/>
      </c>
    </row>
    <row r="229" spans="1:8" x14ac:dyDescent="0.2">
      <c r="A229" s="173" t="str">
        <f t="array" ref="A229">IFERROR(INDEX('Annex 2 EHV charges'!$D$11:$D$260, MATCH(0, IF(ISBLANK('Annex 2 EHV charges'!$D$11:$D$260),1, COUNTIF(A$4:$A228, 'Annex 2 EHV charges'!$D$11:$D$260)), 0)),"")</f>
        <v/>
      </c>
      <c r="B229" s="172" t="str">
        <f>IF($A229="","",VLOOKUP($A229,'Annex 2 EHV charges'!$D:$O,2,0))</f>
        <v/>
      </c>
      <c r="C229" s="173" t="str">
        <f>IF($A229="","",VLOOKUP($A229,'Annex 2 EHV charges'!$D:$O,3,0))</f>
        <v/>
      </c>
      <c r="D229" s="172" t="str">
        <f>IF($A229="","",VLOOKUP($A229,'Annex 2 EHV charges'!$D:$O,4,0))</f>
        <v/>
      </c>
      <c r="E229" s="177" t="str">
        <f>IFERROR(IF(VLOOKUP($A229,'Annex 2 EHV charges'!$D:$O,9,FALSE)=0,"",VLOOKUP($A229,'Annex 2 EHV charges'!$D:$O,9,FALSE)),"")</f>
        <v/>
      </c>
      <c r="F229" s="178" t="str">
        <f>IFERROR(IF(VLOOKUP($A229,'Annex 2 EHV charges'!$D:$O,10,FALSE)=0,"",VLOOKUP($A229,'Annex 2 EHV charges'!$D:$O,10,FALSE)),"")</f>
        <v/>
      </c>
      <c r="G229" s="179" t="str">
        <f>IFERROR(IF(VLOOKUP($A229,'Annex 2 EHV charges'!$D:$O,11,FALSE)=0,"",VLOOKUP($A229,'Annex 2 EHV charges'!$D:$O,11,FALSE)),"")</f>
        <v/>
      </c>
      <c r="H229" s="179" t="str">
        <f>IFERROR(IF(VLOOKUP($A229,'Annex 2 EHV charges'!$D:$O,12,FALSE)=0,"",VLOOKUP($A229,'Annex 2 EHV charges'!$D:$O,12,FALSE)),"")</f>
        <v/>
      </c>
    </row>
    <row r="230" spans="1:8" x14ac:dyDescent="0.2">
      <c r="A230" s="173" t="str">
        <f t="array" ref="A230">IFERROR(INDEX('Annex 2 EHV charges'!$D$11:$D$260, MATCH(0, IF(ISBLANK('Annex 2 EHV charges'!$D$11:$D$260),1, COUNTIF(A$4:$A229, 'Annex 2 EHV charges'!$D$11:$D$260)), 0)),"")</f>
        <v/>
      </c>
      <c r="B230" s="172" t="str">
        <f>IF($A230="","",VLOOKUP($A230,'Annex 2 EHV charges'!$D:$O,2,0))</f>
        <v/>
      </c>
      <c r="C230" s="173" t="str">
        <f>IF($A230="","",VLOOKUP($A230,'Annex 2 EHV charges'!$D:$O,3,0))</f>
        <v/>
      </c>
      <c r="D230" s="172" t="str">
        <f>IF($A230="","",VLOOKUP($A230,'Annex 2 EHV charges'!$D:$O,4,0))</f>
        <v/>
      </c>
      <c r="E230" s="177" t="str">
        <f>IFERROR(IF(VLOOKUP($A230,'Annex 2 EHV charges'!$D:$O,9,FALSE)=0,"",VLOOKUP($A230,'Annex 2 EHV charges'!$D:$O,9,FALSE)),"")</f>
        <v/>
      </c>
      <c r="F230" s="178" t="str">
        <f>IFERROR(IF(VLOOKUP($A230,'Annex 2 EHV charges'!$D:$O,10,FALSE)=0,"",VLOOKUP($A230,'Annex 2 EHV charges'!$D:$O,10,FALSE)),"")</f>
        <v/>
      </c>
      <c r="G230" s="179" t="str">
        <f>IFERROR(IF(VLOOKUP($A230,'Annex 2 EHV charges'!$D:$O,11,FALSE)=0,"",VLOOKUP($A230,'Annex 2 EHV charges'!$D:$O,11,FALSE)),"")</f>
        <v/>
      </c>
      <c r="H230" s="179" t="str">
        <f>IFERROR(IF(VLOOKUP($A230,'Annex 2 EHV charges'!$D:$O,12,FALSE)=0,"",VLOOKUP($A230,'Annex 2 EHV charges'!$D:$O,12,FALSE)),"")</f>
        <v/>
      </c>
    </row>
    <row r="231" spans="1:8" x14ac:dyDescent="0.2">
      <c r="A231" s="173" t="str">
        <f t="array" ref="A231">IFERROR(INDEX('Annex 2 EHV charges'!$D$11:$D$260, MATCH(0, IF(ISBLANK('Annex 2 EHV charges'!$D$11:$D$260),1, COUNTIF(A$4:$A230, 'Annex 2 EHV charges'!$D$11:$D$260)), 0)),"")</f>
        <v/>
      </c>
      <c r="B231" s="172" t="str">
        <f>IF($A231="","",VLOOKUP($A231,'Annex 2 EHV charges'!$D:$O,2,0))</f>
        <v/>
      </c>
      <c r="C231" s="173" t="str">
        <f>IF($A231="","",VLOOKUP($A231,'Annex 2 EHV charges'!$D:$O,3,0))</f>
        <v/>
      </c>
      <c r="D231" s="172" t="str">
        <f>IF($A231="","",VLOOKUP($A231,'Annex 2 EHV charges'!$D:$O,4,0))</f>
        <v/>
      </c>
      <c r="E231" s="177" t="str">
        <f>IFERROR(IF(VLOOKUP($A231,'Annex 2 EHV charges'!$D:$O,9,FALSE)=0,"",VLOOKUP($A231,'Annex 2 EHV charges'!$D:$O,9,FALSE)),"")</f>
        <v/>
      </c>
      <c r="F231" s="178" t="str">
        <f>IFERROR(IF(VLOOKUP($A231,'Annex 2 EHV charges'!$D:$O,10,FALSE)=0,"",VLOOKUP($A231,'Annex 2 EHV charges'!$D:$O,10,FALSE)),"")</f>
        <v/>
      </c>
      <c r="G231" s="179" t="str">
        <f>IFERROR(IF(VLOOKUP($A231,'Annex 2 EHV charges'!$D:$O,11,FALSE)=0,"",VLOOKUP($A231,'Annex 2 EHV charges'!$D:$O,11,FALSE)),"")</f>
        <v/>
      </c>
      <c r="H231" s="179" t="str">
        <f>IFERROR(IF(VLOOKUP($A231,'Annex 2 EHV charges'!$D:$O,12,FALSE)=0,"",VLOOKUP($A231,'Annex 2 EHV charges'!$D:$O,12,FALSE)),"")</f>
        <v/>
      </c>
    </row>
    <row r="232" spans="1:8" x14ac:dyDescent="0.2">
      <c r="A232" s="173" t="str">
        <f t="array" ref="A232">IFERROR(INDEX('Annex 2 EHV charges'!$D$11:$D$260, MATCH(0, IF(ISBLANK('Annex 2 EHV charges'!$D$11:$D$260),1, COUNTIF(A$4:$A231, 'Annex 2 EHV charges'!$D$11:$D$260)), 0)),"")</f>
        <v/>
      </c>
      <c r="B232" s="172" t="str">
        <f>IF($A232="","",VLOOKUP($A232,'Annex 2 EHV charges'!$D:$O,2,0))</f>
        <v/>
      </c>
      <c r="C232" s="173" t="str">
        <f>IF($A232="","",VLOOKUP($A232,'Annex 2 EHV charges'!$D:$O,3,0))</f>
        <v/>
      </c>
      <c r="D232" s="172" t="str">
        <f>IF($A232="","",VLOOKUP($A232,'Annex 2 EHV charges'!$D:$O,4,0))</f>
        <v/>
      </c>
      <c r="E232" s="177" t="str">
        <f>IFERROR(IF(VLOOKUP($A232,'Annex 2 EHV charges'!$D:$O,9,FALSE)=0,"",VLOOKUP($A232,'Annex 2 EHV charges'!$D:$O,9,FALSE)),"")</f>
        <v/>
      </c>
      <c r="F232" s="178" t="str">
        <f>IFERROR(IF(VLOOKUP($A232,'Annex 2 EHV charges'!$D:$O,10,FALSE)=0,"",VLOOKUP($A232,'Annex 2 EHV charges'!$D:$O,10,FALSE)),"")</f>
        <v/>
      </c>
      <c r="G232" s="179" t="str">
        <f>IFERROR(IF(VLOOKUP($A232,'Annex 2 EHV charges'!$D:$O,11,FALSE)=0,"",VLOOKUP($A232,'Annex 2 EHV charges'!$D:$O,11,FALSE)),"")</f>
        <v/>
      </c>
      <c r="H232" s="179" t="str">
        <f>IFERROR(IF(VLOOKUP($A232,'Annex 2 EHV charges'!$D:$O,12,FALSE)=0,"",VLOOKUP($A232,'Annex 2 EHV charges'!$D:$O,12,FALSE)),"")</f>
        <v/>
      </c>
    </row>
    <row r="233" spans="1:8" x14ac:dyDescent="0.2">
      <c r="A233" s="173" t="str">
        <f t="array" ref="A233">IFERROR(INDEX('Annex 2 EHV charges'!$D$11:$D$260, MATCH(0, IF(ISBLANK('Annex 2 EHV charges'!$D$11:$D$260),1, COUNTIF(A$4:$A232, 'Annex 2 EHV charges'!$D$11:$D$260)), 0)),"")</f>
        <v/>
      </c>
      <c r="B233" s="172" t="str">
        <f>IF($A233="","",VLOOKUP($A233,'Annex 2 EHV charges'!$D:$O,2,0))</f>
        <v/>
      </c>
      <c r="C233" s="173" t="str">
        <f>IF($A233="","",VLOOKUP($A233,'Annex 2 EHV charges'!$D:$O,3,0))</f>
        <v/>
      </c>
      <c r="D233" s="172" t="str">
        <f>IF($A233="","",VLOOKUP($A233,'Annex 2 EHV charges'!$D:$O,4,0))</f>
        <v/>
      </c>
      <c r="E233" s="177" t="str">
        <f>IFERROR(IF(VLOOKUP($A233,'Annex 2 EHV charges'!$D:$O,9,FALSE)=0,"",VLOOKUP($A233,'Annex 2 EHV charges'!$D:$O,9,FALSE)),"")</f>
        <v/>
      </c>
      <c r="F233" s="178" t="str">
        <f>IFERROR(IF(VLOOKUP($A233,'Annex 2 EHV charges'!$D:$O,10,FALSE)=0,"",VLOOKUP($A233,'Annex 2 EHV charges'!$D:$O,10,FALSE)),"")</f>
        <v/>
      </c>
      <c r="G233" s="179" t="str">
        <f>IFERROR(IF(VLOOKUP($A233,'Annex 2 EHV charges'!$D:$O,11,FALSE)=0,"",VLOOKUP($A233,'Annex 2 EHV charges'!$D:$O,11,FALSE)),"")</f>
        <v/>
      </c>
      <c r="H233" s="179" t="str">
        <f>IFERROR(IF(VLOOKUP($A233,'Annex 2 EHV charges'!$D:$O,12,FALSE)=0,"",VLOOKUP($A233,'Annex 2 EHV charges'!$D:$O,12,FALSE)),"")</f>
        <v/>
      </c>
    </row>
    <row r="234" spans="1:8" x14ac:dyDescent="0.2">
      <c r="A234" s="173" t="str">
        <f t="array" ref="A234">IFERROR(INDEX('Annex 2 EHV charges'!$D$11:$D$260, MATCH(0, IF(ISBLANK('Annex 2 EHV charges'!$D$11:$D$260),1, COUNTIF(A$4:$A233, 'Annex 2 EHV charges'!$D$11:$D$260)), 0)),"")</f>
        <v/>
      </c>
      <c r="B234" s="172" t="str">
        <f>IF($A234="","",VLOOKUP($A234,'Annex 2 EHV charges'!$D:$O,2,0))</f>
        <v/>
      </c>
      <c r="C234" s="173" t="str">
        <f>IF($A234="","",VLOOKUP($A234,'Annex 2 EHV charges'!$D:$O,3,0))</f>
        <v/>
      </c>
      <c r="D234" s="172" t="str">
        <f>IF($A234="","",VLOOKUP($A234,'Annex 2 EHV charges'!$D:$O,4,0))</f>
        <v/>
      </c>
      <c r="E234" s="177" t="str">
        <f>IFERROR(IF(VLOOKUP($A234,'Annex 2 EHV charges'!$D:$O,9,FALSE)=0,"",VLOOKUP($A234,'Annex 2 EHV charges'!$D:$O,9,FALSE)),"")</f>
        <v/>
      </c>
      <c r="F234" s="178" t="str">
        <f>IFERROR(IF(VLOOKUP($A234,'Annex 2 EHV charges'!$D:$O,10,FALSE)=0,"",VLOOKUP($A234,'Annex 2 EHV charges'!$D:$O,10,FALSE)),"")</f>
        <v/>
      </c>
      <c r="G234" s="179" t="str">
        <f>IFERROR(IF(VLOOKUP($A234,'Annex 2 EHV charges'!$D:$O,11,FALSE)=0,"",VLOOKUP($A234,'Annex 2 EHV charges'!$D:$O,11,FALSE)),"")</f>
        <v/>
      </c>
      <c r="H234" s="179" t="str">
        <f>IFERROR(IF(VLOOKUP($A234,'Annex 2 EHV charges'!$D:$O,12,FALSE)=0,"",VLOOKUP($A234,'Annex 2 EHV charges'!$D:$O,12,FALSE)),"")</f>
        <v/>
      </c>
    </row>
    <row r="235" spans="1:8" x14ac:dyDescent="0.2">
      <c r="A235" s="173" t="str">
        <f t="array" ref="A235">IFERROR(INDEX('Annex 2 EHV charges'!$D$11:$D$260, MATCH(0, IF(ISBLANK('Annex 2 EHV charges'!$D$11:$D$260),1, COUNTIF(A$4:$A234, 'Annex 2 EHV charges'!$D$11:$D$260)), 0)),"")</f>
        <v/>
      </c>
      <c r="B235" s="172" t="str">
        <f>IF($A235="","",VLOOKUP($A235,'Annex 2 EHV charges'!$D:$O,2,0))</f>
        <v/>
      </c>
      <c r="C235" s="173" t="str">
        <f>IF($A235="","",VLOOKUP($A235,'Annex 2 EHV charges'!$D:$O,3,0))</f>
        <v/>
      </c>
      <c r="D235" s="172" t="str">
        <f>IF($A235="","",VLOOKUP($A235,'Annex 2 EHV charges'!$D:$O,4,0))</f>
        <v/>
      </c>
      <c r="E235" s="177" t="str">
        <f>IFERROR(IF(VLOOKUP($A235,'Annex 2 EHV charges'!$D:$O,9,FALSE)=0,"",VLOOKUP($A235,'Annex 2 EHV charges'!$D:$O,9,FALSE)),"")</f>
        <v/>
      </c>
      <c r="F235" s="178" t="str">
        <f>IFERROR(IF(VLOOKUP($A235,'Annex 2 EHV charges'!$D:$O,10,FALSE)=0,"",VLOOKUP($A235,'Annex 2 EHV charges'!$D:$O,10,FALSE)),"")</f>
        <v/>
      </c>
      <c r="G235" s="179" t="str">
        <f>IFERROR(IF(VLOOKUP($A235,'Annex 2 EHV charges'!$D:$O,11,FALSE)=0,"",VLOOKUP($A235,'Annex 2 EHV charges'!$D:$O,11,FALSE)),"")</f>
        <v/>
      </c>
      <c r="H235" s="179" t="str">
        <f>IFERROR(IF(VLOOKUP($A235,'Annex 2 EHV charges'!$D:$O,12,FALSE)=0,"",VLOOKUP($A235,'Annex 2 EHV charges'!$D:$O,12,FALSE)),"")</f>
        <v/>
      </c>
    </row>
    <row r="236" spans="1:8" x14ac:dyDescent="0.2">
      <c r="A236" s="173" t="str">
        <f t="array" ref="A236">IFERROR(INDEX('Annex 2 EHV charges'!$D$11:$D$260, MATCH(0, IF(ISBLANK('Annex 2 EHV charges'!$D$11:$D$260),1, COUNTIF(A$4:$A235, 'Annex 2 EHV charges'!$D$11:$D$260)), 0)),"")</f>
        <v/>
      </c>
      <c r="B236" s="172" t="str">
        <f>IF($A236="","",VLOOKUP($A236,'Annex 2 EHV charges'!$D:$O,2,0))</f>
        <v/>
      </c>
      <c r="C236" s="173" t="str">
        <f>IF($A236="","",VLOOKUP($A236,'Annex 2 EHV charges'!$D:$O,3,0))</f>
        <v/>
      </c>
      <c r="D236" s="172" t="str">
        <f>IF($A236="","",VLOOKUP($A236,'Annex 2 EHV charges'!$D:$O,4,0))</f>
        <v/>
      </c>
      <c r="E236" s="177" t="str">
        <f>IFERROR(IF(VLOOKUP($A236,'Annex 2 EHV charges'!$D:$O,9,FALSE)=0,"",VLOOKUP($A236,'Annex 2 EHV charges'!$D:$O,9,FALSE)),"")</f>
        <v/>
      </c>
      <c r="F236" s="178" t="str">
        <f>IFERROR(IF(VLOOKUP($A236,'Annex 2 EHV charges'!$D:$O,10,FALSE)=0,"",VLOOKUP($A236,'Annex 2 EHV charges'!$D:$O,10,FALSE)),"")</f>
        <v/>
      </c>
      <c r="G236" s="179" t="str">
        <f>IFERROR(IF(VLOOKUP($A236,'Annex 2 EHV charges'!$D:$O,11,FALSE)=0,"",VLOOKUP($A236,'Annex 2 EHV charges'!$D:$O,11,FALSE)),"")</f>
        <v/>
      </c>
      <c r="H236" s="179" t="str">
        <f>IFERROR(IF(VLOOKUP($A236,'Annex 2 EHV charges'!$D:$O,12,FALSE)=0,"",VLOOKUP($A236,'Annex 2 EHV charges'!$D:$O,12,FALSE)),"")</f>
        <v/>
      </c>
    </row>
    <row r="237" spans="1:8" x14ac:dyDescent="0.2">
      <c r="A237" s="173" t="str">
        <f t="array" ref="A237">IFERROR(INDEX('Annex 2 EHV charges'!$D$11:$D$260, MATCH(0, IF(ISBLANK('Annex 2 EHV charges'!$D$11:$D$260),1, COUNTIF(A$4:$A236, 'Annex 2 EHV charges'!$D$11:$D$260)), 0)),"")</f>
        <v/>
      </c>
      <c r="B237" s="172" t="str">
        <f>IF($A237="","",VLOOKUP($A237,'Annex 2 EHV charges'!$D:$O,2,0))</f>
        <v/>
      </c>
      <c r="C237" s="173" t="str">
        <f>IF($A237="","",VLOOKUP($A237,'Annex 2 EHV charges'!$D:$O,3,0))</f>
        <v/>
      </c>
      <c r="D237" s="172" t="str">
        <f>IF($A237="","",VLOOKUP($A237,'Annex 2 EHV charges'!$D:$O,4,0))</f>
        <v/>
      </c>
      <c r="E237" s="177" t="str">
        <f>IFERROR(IF(VLOOKUP($A237,'Annex 2 EHV charges'!$D:$O,9,FALSE)=0,"",VLOOKUP($A237,'Annex 2 EHV charges'!$D:$O,9,FALSE)),"")</f>
        <v/>
      </c>
      <c r="F237" s="178" t="str">
        <f>IFERROR(IF(VLOOKUP($A237,'Annex 2 EHV charges'!$D:$O,10,FALSE)=0,"",VLOOKUP($A237,'Annex 2 EHV charges'!$D:$O,10,FALSE)),"")</f>
        <v/>
      </c>
      <c r="G237" s="179" t="str">
        <f>IFERROR(IF(VLOOKUP($A237,'Annex 2 EHV charges'!$D:$O,11,FALSE)=0,"",VLOOKUP($A237,'Annex 2 EHV charges'!$D:$O,11,FALSE)),"")</f>
        <v/>
      </c>
      <c r="H237" s="179" t="str">
        <f>IFERROR(IF(VLOOKUP($A237,'Annex 2 EHV charges'!$D:$O,12,FALSE)=0,"",VLOOKUP($A237,'Annex 2 EHV charges'!$D:$O,12,FALSE)),"")</f>
        <v/>
      </c>
    </row>
    <row r="238" spans="1:8" x14ac:dyDescent="0.2">
      <c r="A238" s="173" t="str">
        <f t="array" ref="A238">IFERROR(INDEX('Annex 2 EHV charges'!$D$11:$D$260, MATCH(0, IF(ISBLANK('Annex 2 EHV charges'!$D$11:$D$260),1, COUNTIF(A$4:$A237, 'Annex 2 EHV charges'!$D$11:$D$260)), 0)),"")</f>
        <v/>
      </c>
      <c r="B238" s="172" t="str">
        <f>IF($A238="","",VLOOKUP($A238,'Annex 2 EHV charges'!$D:$O,2,0))</f>
        <v/>
      </c>
      <c r="C238" s="173" t="str">
        <f>IF($A238="","",VLOOKUP($A238,'Annex 2 EHV charges'!$D:$O,3,0))</f>
        <v/>
      </c>
      <c r="D238" s="172" t="str">
        <f>IF($A238="","",VLOOKUP($A238,'Annex 2 EHV charges'!$D:$O,4,0))</f>
        <v/>
      </c>
      <c r="E238" s="177" t="str">
        <f>IFERROR(IF(VLOOKUP($A238,'Annex 2 EHV charges'!$D:$O,9,FALSE)=0,"",VLOOKUP($A238,'Annex 2 EHV charges'!$D:$O,9,FALSE)),"")</f>
        <v/>
      </c>
      <c r="F238" s="178" t="str">
        <f>IFERROR(IF(VLOOKUP($A238,'Annex 2 EHV charges'!$D:$O,10,FALSE)=0,"",VLOOKUP($A238,'Annex 2 EHV charges'!$D:$O,10,FALSE)),"")</f>
        <v/>
      </c>
      <c r="G238" s="179" t="str">
        <f>IFERROR(IF(VLOOKUP($A238,'Annex 2 EHV charges'!$D:$O,11,FALSE)=0,"",VLOOKUP($A238,'Annex 2 EHV charges'!$D:$O,11,FALSE)),"")</f>
        <v/>
      </c>
      <c r="H238" s="179" t="str">
        <f>IFERROR(IF(VLOOKUP($A238,'Annex 2 EHV charges'!$D:$O,12,FALSE)=0,"",VLOOKUP($A238,'Annex 2 EHV charges'!$D:$O,12,FALSE)),"")</f>
        <v/>
      </c>
    </row>
    <row r="239" spans="1:8" x14ac:dyDescent="0.2">
      <c r="A239" s="173" t="str">
        <f t="array" ref="A239">IFERROR(INDEX('Annex 2 EHV charges'!$D$11:$D$260, MATCH(0, IF(ISBLANK('Annex 2 EHV charges'!$D$11:$D$260),1, COUNTIF(A$4:$A238, 'Annex 2 EHV charges'!$D$11:$D$260)), 0)),"")</f>
        <v/>
      </c>
      <c r="B239" s="172" t="str">
        <f>IF($A239="","",VLOOKUP($A239,'Annex 2 EHV charges'!$D:$O,2,0))</f>
        <v/>
      </c>
      <c r="C239" s="173" t="str">
        <f>IF($A239="","",VLOOKUP($A239,'Annex 2 EHV charges'!$D:$O,3,0))</f>
        <v/>
      </c>
      <c r="D239" s="172" t="str">
        <f>IF($A239="","",VLOOKUP($A239,'Annex 2 EHV charges'!$D:$O,4,0))</f>
        <v/>
      </c>
      <c r="E239" s="177" t="str">
        <f>IFERROR(IF(VLOOKUP($A239,'Annex 2 EHV charges'!$D:$O,9,FALSE)=0,"",VLOOKUP($A239,'Annex 2 EHV charges'!$D:$O,9,FALSE)),"")</f>
        <v/>
      </c>
      <c r="F239" s="178" t="str">
        <f>IFERROR(IF(VLOOKUP($A239,'Annex 2 EHV charges'!$D:$O,10,FALSE)=0,"",VLOOKUP($A239,'Annex 2 EHV charges'!$D:$O,10,FALSE)),"")</f>
        <v/>
      </c>
      <c r="G239" s="179" t="str">
        <f>IFERROR(IF(VLOOKUP($A239,'Annex 2 EHV charges'!$D:$O,11,FALSE)=0,"",VLOOKUP($A239,'Annex 2 EHV charges'!$D:$O,11,FALSE)),"")</f>
        <v/>
      </c>
      <c r="H239" s="179" t="str">
        <f>IFERROR(IF(VLOOKUP($A239,'Annex 2 EHV charges'!$D:$O,12,FALSE)=0,"",VLOOKUP($A239,'Annex 2 EHV charges'!$D:$O,12,FALSE)),"")</f>
        <v/>
      </c>
    </row>
    <row r="240" spans="1:8" x14ac:dyDescent="0.2">
      <c r="A240" s="173" t="str">
        <f t="array" ref="A240">IFERROR(INDEX('Annex 2 EHV charges'!$D$11:$D$260, MATCH(0, IF(ISBLANK('Annex 2 EHV charges'!$D$11:$D$260),1, COUNTIF(A$4:$A239, 'Annex 2 EHV charges'!$D$11:$D$260)), 0)),"")</f>
        <v/>
      </c>
      <c r="B240" s="172" t="str">
        <f>IF($A240="","",VLOOKUP($A240,'Annex 2 EHV charges'!$D:$O,2,0))</f>
        <v/>
      </c>
      <c r="C240" s="173" t="str">
        <f>IF($A240="","",VLOOKUP($A240,'Annex 2 EHV charges'!$D:$O,3,0))</f>
        <v/>
      </c>
      <c r="D240" s="172" t="str">
        <f>IF($A240="","",VLOOKUP($A240,'Annex 2 EHV charges'!$D:$O,4,0))</f>
        <v/>
      </c>
      <c r="E240" s="177" t="str">
        <f>IFERROR(IF(VLOOKUP($A240,'Annex 2 EHV charges'!$D:$O,9,FALSE)=0,"",VLOOKUP($A240,'Annex 2 EHV charges'!$D:$O,9,FALSE)),"")</f>
        <v/>
      </c>
      <c r="F240" s="178" t="str">
        <f>IFERROR(IF(VLOOKUP($A240,'Annex 2 EHV charges'!$D:$O,10,FALSE)=0,"",VLOOKUP($A240,'Annex 2 EHV charges'!$D:$O,10,FALSE)),"")</f>
        <v/>
      </c>
      <c r="G240" s="179" t="str">
        <f>IFERROR(IF(VLOOKUP($A240,'Annex 2 EHV charges'!$D:$O,11,FALSE)=0,"",VLOOKUP($A240,'Annex 2 EHV charges'!$D:$O,11,FALSE)),"")</f>
        <v/>
      </c>
      <c r="H240" s="179" t="str">
        <f>IFERROR(IF(VLOOKUP($A240,'Annex 2 EHV charges'!$D:$O,12,FALSE)=0,"",VLOOKUP($A240,'Annex 2 EHV charges'!$D:$O,12,FALSE)),"")</f>
        <v/>
      </c>
    </row>
    <row r="241" spans="1:8" x14ac:dyDescent="0.2">
      <c r="A241" s="173" t="str">
        <f t="array" ref="A241">IFERROR(INDEX('Annex 2 EHV charges'!$D$11:$D$260, MATCH(0, IF(ISBLANK('Annex 2 EHV charges'!$D$11:$D$260),1, COUNTIF(A$4:$A240, 'Annex 2 EHV charges'!$D$11:$D$260)), 0)),"")</f>
        <v/>
      </c>
      <c r="B241" s="172" t="str">
        <f>IF($A241="","",VLOOKUP($A241,'Annex 2 EHV charges'!$D:$O,2,0))</f>
        <v/>
      </c>
      <c r="C241" s="173" t="str">
        <f>IF($A241="","",VLOOKUP($A241,'Annex 2 EHV charges'!$D:$O,3,0))</f>
        <v/>
      </c>
      <c r="D241" s="172" t="str">
        <f>IF($A241="","",VLOOKUP($A241,'Annex 2 EHV charges'!$D:$O,4,0))</f>
        <v/>
      </c>
      <c r="E241" s="177" t="str">
        <f>IFERROR(IF(VLOOKUP($A241,'Annex 2 EHV charges'!$D:$O,9,FALSE)=0,"",VLOOKUP($A241,'Annex 2 EHV charges'!$D:$O,9,FALSE)),"")</f>
        <v/>
      </c>
      <c r="F241" s="178" t="str">
        <f>IFERROR(IF(VLOOKUP($A241,'Annex 2 EHV charges'!$D:$O,10,FALSE)=0,"",VLOOKUP($A241,'Annex 2 EHV charges'!$D:$O,10,FALSE)),"")</f>
        <v/>
      </c>
      <c r="G241" s="179" t="str">
        <f>IFERROR(IF(VLOOKUP($A241,'Annex 2 EHV charges'!$D:$O,11,FALSE)=0,"",VLOOKUP($A241,'Annex 2 EHV charges'!$D:$O,11,FALSE)),"")</f>
        <v/>
      </c>
      <c r="H241" s="179" t="str">
        <f>IFERROR(IF(VLOOKUP($A241,'Annex 2 EHV charges'!$D:$O,12,FALSE)=0,"",VLOOKUP($A241,'Annex 2 EHV charges'!$D:$O,12,FALSE)),"")</f>
        <v/>
      </c>
    </row>
    <row r="242" spans="1:8" x14ac:dyDescent="0.2">
      <c r="A242" s="173" t="str">
        <f t="array" ref="A242">IFERROR(INDEX('Annex 2 EHV charges'!$D$11:$D$260, MATCH(0, IF(ISBLANK('Annex 2 EHV charges'!$D$11:$D$260),1, COUNTIF(A$4:$A241, 'Annex 2 EHV charges'!$D$11:$D$260)), 0)),"")</f>
        <v/>
      </c>
      <c r="B242" s="172" t="str">
        <f>IF($A242="","",VLOOKUP($A242,'Annex 2 EHV charges'!$D:$O,2,0))</f>
        <v/>
      </c>
      <c r="C242" s="173" t="str">
        <f>IF($A242="","",VLOOKUP($A242,'Annex 2 EHV charges'!$D:$O,3,0))</f>
        <v/>
      </c>
      <c r="D242" s="172" t="str">
        <f>IF($A242="","",VLOOKUP($A242,'Annex 2 EHV charges'!$D:$O,4,0))</f>
        <v/>
      </c>
      <c r="E242" s="177" t="str">
        <f>IFERROR(IF(VLOOKUP($A242,'Annex 2 EHV charges'!$D:$O,9,FALSE)=0,"",VLOOKUP($A242,'Annex 2 EHV charges'!$D:$O,9,FALSE)),"")</f>
        <v/>
      </c>
      <c r="F242" s="178" t="str">
        <f>IFERROR(IF(VLOOKUP($A242,'Annex 2 EHV charges'!$D:$O,10,FALSE)=0,"",VLOOKUP($A242,'Annex 2 EHV charges'!$D:$O,10,FALSE)),"")</f>
        <v/>
      </c>
      <c r="G242" s="179" t="str">
        <f>IFERROR(IF(VLOOKUP($A242,'Annex 2 EHV charges'!$D:$O,11,FALSE)=0,"",VLOOKUP($A242,'Annex 2 EHV charges'!$D:$O,11,FALSE)),"")</f>
        <v/>
      </c>
      <c r="H242" s="179" t="str">
        <f>IFERROR(IF(VLOOKUP($A242,'Annex 2 EHV charges'!$D:$O,12,FALSE)=0,"",VLOOKUP($A242,'Annex 2 EHV charges'!$D:$O,12,FALSE)),"")</f>
        <v/>
      </c>
    </row>
    <row r="243" spans="1:8" x14ac:dyDescent="0.2">
      <c r="A243" s="173" t="str">
        <f t="array" ref="A243">IFERROR(INDEX('Annex 2 EHV charges'!$D$11:$D$260, MATCH(0, IF(ISBLANK('Annex 2 EHV charges'!$D$11:$D$260),1, COUNTIF(A$4:$A242, 'Annex 2 EHV charges'!$D$11:$D$260)), 0)),"")</f>
        <v/>
      </c>
      <c r="B243" s="172" t="str">
        <f>IF($A243="","",VLOOKUP($A243,'Annex 2 EHV charges'!$D:$O,2,0))</f>
        <v/>
      </c>
      <c r="C243" s="173" t="str">
        <f>IF($A243="","",VLOOKUP($A243,'Annex 2 EHV charges'!$D:$O,3,0))</f>
        <v/>
      </c>
      <c r="D243" s="172" t="str">
        <f>IF($A243="","",VLOOKUP($A243,'Annex 2 EHV charges'!$D:$O,4,0))</f>
        <v/>
      </c>
      <c r="E243" s="177" t="str">
        <f>IFERROR(IF(VLOOKUP($A243,'Annex 2 EHV charges'!$D:$O,9,FALSE)=0,"",VLOOKUP($A243,'Annex 2 EHV charges'!$D:$O,9,FALSE)),"")</f>
        <v/>
      </c>
      <c r="F243" s="178" t="str">
        <f>IFERROR(IF(VLOOKUP($A243,'Annex 2 EHV charges'!$D:$O,10,FALSE)=0,"",VLOOKUP($A243,'Annex 2 EHV charges'!$D:$O,10,FALSE)),"")</f>
        <v/>
      </c>
      <c r="G243" s="179" t="str">
        <f>IFERROR(IF(VLOOKUP($A243,'Annex 2 EHV charges'!$D:$O,11,FALSE)=0,"",VLOOKUP($A243,'Annex 2 EHV charges'!$D:$O,11,FALSE)),"")</f>
        <v/>
      </c>
      <c r="H243" s="179" t="str">
        <f>IFERROR(IF(VLOOKUP($A243,'Annex 2 EHV charges'!$D:$O,12,FALSE)=0,"",VLOOKUP($A243,'Annex 2 EHV charges'!$D:$O,12,FALSE)),"")</f>
        <v/>
      </c>
    </row>
    <row r="244" spans="1:8" x14ac:dyDescent="0.2">
      <c r="A244" s="173" t="str">
        <f t="array" ref="A244">IFERROR(INDEX('Annex 2 EHV charges'!$D$11:$D$260, MATCH(0, IF(ISBLANK('Annex 2 EHV charges'!$D$11:$D$260),1, COUNTIF(A$4:$A243, 'Annex 2 EHV charges'!$D$11:$D$260)), 0)),"")</f>
        <v/>
      </c>
      <c r="B244" s="172" t="str">
        <f>IF($A244="","",VLOOKUP($A244,'Annex 2 EHV charges'!$D:$O,2,0))</f>
        <v/>
      </c>
      <c r="C244" s="173" t="str">
        <f>IF($A244="","",VLOOKUP($A244,'Annex 2 EHV charges'!$D:$O,3,0))</f>
        <v/>
      </c>
      <c r="D244" s="172" t="str">
        <f>IF($A244="","",VLOOKUP($A244,'Annex 2 EHV charges'!$D:$O,4,0))</f>
        <v/>
      </c>
      <c r="E244" s="177" t="str">
        <f>IFERROR(IF(VLOOKUP($A244,'Annex 2 EHV charges'!$D:$O,9,FALSE)=0,"",VLOOKUP($A244,'Annex 2 EHV charges'!$D:$O,9,FALSE)),"")</f>
        <v/>
      </c>
      <c r="F244" s="178" t="str">
        <f>IFERROR(IF(VLOOKUP($A244,'Annex 2 EHV charges'!$D:$O,10,FALSE)=0,"",VLOOKUP($A244,'Annex 2 EHV charges'!$D:$O,10,FALSE)),"")</f>
        <v/>
      </c>
      <c r="G244" s="179" t="str">
        <f>IFERROR(IF(VLOOKUP($A244,'Annex 2 EHV charges'!$D:$O,11,FALSE)=0,"",VLOOKUP($A244,'Annex 2 EHV charges'!$D:$O,11,FALSE)),"")</f>
        <v/>
      </c>
      <c r="H244" s="179" t="str">
        <f>IFERROR(IF(VLOOKUP($A244,'Annex 2 EHV charges'!$D:$O,12,FALSE)=0,"",VLOOKUP($A244,'Annex 2 EHV charges'!$D:$O,12,FALSE)),"")</f>
        <v/>
      </c>
    </row>
    <row r="245" spans="1:8" x14ac:dyDescent="0.2">
      <c r="A245" s="173" t="str">
        <f t="array" ref="A245">IFERROR(INDEX('Annex 2 EHV charges'!$D$11:$D$260, MATCH(0, IF(ISBLANK('Annex 2 EHV charges'!$D$11:$D$260),1, COUNTIF(A$4:$A244, 'Annex 2 EHV charges'!$D$11:$D$260)), 0)),"")</f>
        <v/>
      </c>
      <c r="B245" s="172" t="str">
        <f>IF($A245="","",VLOOKUP($A245,'Annex 2 EHV charges'!$D:$O,2,0))</f>
        <v/>
      </c>
      <c r="C245" s="173" t="str">
        <f>IF($A245="","",VLOOKUP($A245,'Annex 2 EHV charges'!$D:$O,3,0))</f>
        <v/>
      </c>
      <c r="D245" s="172" t="str">
        <f>IF($A245="","",VLOOKUP($A245,'Annex 2 EHV charges'!$D:$O,4,0))</f>
        <v/>
      </c>
      <c r="E245" s="177" t="str">
        <f>IFERROR(IF(VLOOKUP($A245,'Annex 2 EHV charges'!$D:$O,9,FALSE)=0,"",VLOOKUP($A245,'Annex 2 EHV charges'!$D:$O,9,FALSE)),"")</f>
        <v/>
      </c>
      <c r="F245" s="178" t="str">
        <f>IFERROR(IF(VLOOKUP($A245,'Annex 2 EHV charges'!$D:$O,10,FALSE)=0,"",VLOOKUP($A245,'Annex 2 EHV charges'!$D:$O,10,FALSE)),"")</f>
        <v/>
      </c>
      <c r="G245" s="179" t="str">
        <f>IFERROR(IF(VLOOKUP($A245,'Annex 2 EHV charges'!$D:$O,11,FALSE)=0,"",VLOOKUP($A245,'Annex 2 EHV charges'!$D:$O,11,FALSE)),"")</f>
        <v/>
      </c>
      <c r="H245" s="179" t="str">
        <f>IFERROR(IF(VLOOKUP($A245,'Annex 2 EHV charges'!$D:$O,12,FALSE)=0,"",VLOOKUP($A245,'Annex 2 EHV charges'!$D:$O,12,FALSE)),"")</f>
        <v/>
      </c>
    </row>
    <row r="246" spans="1:8" x14ac:dyDescent="0.2">
      <c r="A246" s="173" t="str">
        <f t="array" ref="A246">IFERROR(INDEX('Annex 2 EHV charges'!$D$11:$D$260, MATCH(0, IF(ISBLANK('Annex 2 EHV charges'!$D$11:$D$260),1, COUNTIF(A$4:$A245, 'Annex 2 EHV charges'!$D$11:$D$260)), 0)),"")</f>
        <v/>
      </c>
      <c r="B246" s="172" t="str">
        <f>IF($A246="","",VLOOKUP($A246,'Annex 2 EHV charges'!$D:$O,2,0))</f>
        <v/>
      </c>
      <c r="C246" s="173" t="str">
        <f>IF($A246="","",VLOOKUP($A246,'Annex 2 EHV charges'!$D:$O,3,0))</f>
        <v/>
      </c>
      <c r="D246" s="172" t="str">
        <f>IF($A246="","",VLOOKUP($A246,'Annex 2 EHV charges'!$D:$O,4,0))</f>
        <v/>
      </c>
      <c r="E246" s="177" t="str">
        <f>IFERROR(IF(VLOOKUP($A246,'Annex 2 EHV charges'!$D:$O,9,FALSE)=0,"",VLOOKUP($A246,'Annex 2 EHV charges'!$D:$O,9,FALSE)),"")</f>
        <v/>
      </c>
      <c r="F246" s="178" t="str">
        <f>IFERROR(IF(VLOOKUP($A246,'Annex 2 EHV charges'!$D:$O,10,FALSE)=0,"",VLOOKUP($A246,'Annex 2 EHV charges'!$D:$O,10,FALSE)),"")</f>
        <v/>
      </c>
      <c r="G246" s="179" t="str">
        <f>IFERROR(IF(VLOOKUP($A246,'Annex 2 EHV charges'!$D:$O,11,FALSE)=0,"",VLOOKUP($A246,'Annex 2 EHV charges'!$D:$O,11,FALSE)),"")</f>
        <v/>
      </c>
      <c r="H246" s="179" t="str">
        <f>IFERROR(IF(VLOOKUP($A246,'Annex 2 EHV charges'!$D:$O,12,FALSE)=0,"",VLOOKUP($A246,'Annex 2 EHV charges'!$D:$O,12,FALSE)),"")</f>
        <v/>
      </c>
    </row>
    <row r="247" spans="1:8" x14ac:dyDescent="0.2">
      <c r="A247" s="173" t="str">
        <f t="array" ref="A247">IFERROR(INDEX('Annex 2 EHV charges'!$D$11:$D$260, MATCH(0, IF(ISBLANK('Annex 2 EHV charges'!$D$11:$D$260),1, COUNTIF(A$4:$A246, 'Annex 2 EHV charges'!$D$11:$D$260)), 0)),"")</f>
        <v/>
      </c>
      <c r="B247" s="172" t="str">
        <f>IF($A247="","",VLOOKUP($A247,'Annex 2 EHV charges'!$D:$O,2,0))</f>
        <v/>
      </c>
      <c r="C247" s="173" t="str">
        <f>IF($A247="","",VLOOKUP($A247,'Annex 2 EHV charges'!$D:$O,3,0))</f>
        <v/>
      </c>
      <c r="D247" s="172" t="str">
        <f>IF($A247="","",VLOOKUP($A247,'Annex 2 EHV charges'!$D:$O,4,0))</f>
        <v/>
      </c>
      <c r="E247" s="177" t="str">
        <f>IFERROR(IF(VLOOKUP($A247,'Annex 2 EHV charges'!$D:$O,9,FALSE)=0,"",VLOOKUP($A247,'Annex 2 EHV charges'!$D:$O,9,FALSE)),"")</f>
        <v/>
      </c>
      <c r="F247" s="178" t="str">
        <f>IFERROR(IF(VLOOKUP($A247,'Annex 2 EHV charges'!$D:$O,10,FALSE)=0,"",VLOOKUP($A247,'Annex 2 EHV charges'!$D:$O,10,FALSE)),"")</f>
        <v/>
      </c>
      <c r="G247" s="179" t="str">
        <f>IFERROR(IF(VLOOKUP($A247,'Annex 2 EHV charges'!$D:$O,11,FALSE)=0,"",VLOOKUP($A247,'Annex 2 EHV charges'!$D:$O,11,FALSE)),"")</f>
        <v/>
      </c>
      <c r="H247" s="179" t="str">
        <f>IFERROR(IF(VLOOKUP($A247,'Annex 2 EHV charges'!$D:$O,12,FALSE)=0,"",VLOOKUP($A247,'Annex 2 EHV charges'!$D:$O,12,FALSE)),"")</f>
        <v/>
      </c>
    </row>
    <row r="248" spans="1:8" x14ac:dyDescent="0.2">
      <c r="A248" s="173" t="str">
        <f t="array" ref="A248">IFERROR(INDEX('Annex 2 EHV charges'!$D$11:$D$260, MATCH(0, IF(ISBLANK('Annex 2 EHV charges'!$D$11:$D$260),1, COUNTIF(A$4:$A247, 'Annex 2 EHV charges'!$D$11:$D$260)), 0)),"")</f>
        <v/>
      </c>
      <c r="B248" s="172" t="str">
        <f>IF($A248="","",VLOOKUP($A248,'Annex 2 EHV charges'!$D:$O,2,0))</f>
        <v/>
      </c>
      <c r="C248" s="173" t="str">
        <f>IF($A248="","",VLOOKUP($A248,'Annex 2 EHV charges'!$D:$O,3,0))</f>
        <v/>
      </c>
      <c r="D248" s="172" t="str">
        <f>IF($A248="","",VLOOKUP($A248,'Annex 2 EHV charges'!$D:$O,4,0))</f>
        <v/>
      </c>
      <c r="E248" s="177" t="str">
        <f>IFERROR(IF(VLOOKUP($A248,'Annex 2 EHV charges'!$D:$O,9,FALSE)=0,"",VLOOKUP($A248,'Annex 2 EHV charges'!$D:$O,9,FALSE)),"")</f>
        <v/>
      </c>
      <c r="F248" s="178" t="str">
        <f>IFERROR(IF(VLOOKUP($A248,'Annex 2 EHV charges'!$D:$O,10,FALSE)=0,"",VLOOKUP($A248,'Annex 2 EHV charges'!$D:$O,10,FALSE)),"")</f>
        <v/>
      </c>
      <c r="G248" s="179" t="str">
        <f>IFERROR(IF(VLOOKUP($A248,'Annex 2 EHV charges'!$D:$O,11,FALSE)=0,"",VLOOKUP($A248,'Annex 2 EHV charges'!$D:$O,11,FALSE)),"")</f>
        <v/>
      </c>
      <c r="H248" s="179" t="str">
        <f>IFERROR(IF(VLOOKUP($A248,'Annex 2 EHV charges'!$D:$O,12,FALSE)=0,"",VLOOKUP($A248,'Annex 2 EHV charges'!$D:$O,12,FALSE)),"")</f>
        <v/>
      </c>
    </row>
    <row r="249" spans="1:8" x14ac:dyDescent="0.2">
      <c r="A249" s="173" t="str">
        <f t="array" ref="A249">IFERROR(INDEX('Annex 2 EHV charges'!$D$11:$D$260, MATCH(0, IF(ISBLANK('Annex 2 EHV charges'!$D$11:$D$260),1, COUNTIF(A$4:$A248, 'Annex 2 EHV charges'!$D$11:$D$260)), 0)),"")</f>
        <v/>
      </c>
      <c r="B249" s="172" t="str">
        <f>IF($A249="","",VLOOKUP($A249,'Annex 2 EHV charges'!$D:$O,2,0))</f>
        <v/>
      </c>
      <c r="C249" s="173" t="str">
        <f>IF($A249="","",VLOOKUP($A249,'Annex 2 EHV charges'!$D:$O,3,0))</f>
        <v/>
      </c>
      <c r="D249" s="172" t="str">
        <f>IF($A249="","",VLOOKUP($A249,'Annex 2 EHV charges'!$D:$O,4,0))</f>
        <v/>
      </c>
      <c r="E249" s="177" t="str">
        <f>IFERROR(IF(VLOOKUP($A249,'Annex 2 EHV charges'!$D:$O,9,FALSE)=0,"",VLOOKUP($A249,'Annex 2 EHV charges'!$D:$O,9,FALSE)),"")</f>
        <v/>
      </c>
      <c r="F249" s="178" t="str">
        <f>IFERROR(IF(VLOOKUP($A249,'Annex 2 EHV charges'!$D:$O,10,FALSE)=0,"",VLOOKUP($A249,'Annex 2 EHV charges'!$D:$O,10,FALSE)),"")</f>
        <v/>
      </c>
      <c r="G249" s="179" t="str">
        <f>IFERROR(IF(VLOOKUP($A249,'Annex 2 EHV charges'!$D:$O,11,FALSE)=0,"",VLOOKUP($A249,'Annex 2 EHV charges'!$D:$O,11,FALSE)),"")</f>
        <v/>
      </c>
      <c r="H249" s="179" t="str">
        <f>IFERROR(IF(VLOOKUP($A249,'Annex 2 EHV charges'!$D:$O,12,FALSE)=0,"",VLOOKUP($A249,'Annex 2 EHV charges'!$D:$O,12,FALSE)),"")</f>
        <v/>
      </c>
    </row>
    <row r="250" spans="1:8" x14ac:dyDescent="0.2">
      <c r="A250" s="173" t="str">
        <f t="array" ref="A250">IFERROR(INDEX('Annex 2 EHV charges'!$D$11:$D$260, MATCH(0, IF(ISBLANK('Annex 2 EHV charges'!$D$11:$D$260),1, COUNTIF(A$4:$A249, 'Annex 2 EHV charges'!$D$11:$D$260)), 0)),"")</f>
        <v/>
      </c>
      <c r="B250" s="172" t="str">
        <f>IF($A250="","",VLOOKUP($A250,'Annex 2 EHV charges'!$D:$O,2,0))</f>
        <v/>
      </c>
      <c r="C250" s="173" t="str">
        <f>IF($A250="","",VLOOKUP($A250,'Annex 2 EHV charges'!$D:$O,3,0))</f>
        <v/>
      </c>
      <c r="D250" s="172" t="str">
        <f>IF($A250="","",VLOOKUP($A250,'Annex 2 EHV charges'!$D:$O,4,0))</f>
        <v/>
      </c>
      <c r="E250" s="177" t="str">
        <f>IFERROR(IF(VLOOKUP($A250,'Annex 2 EHV charges'!$D:$O,9,FALSE)=0,"",VLOOKUP($A250,'Annex 2 EHV charges'!$D:$O,9,FALSE)),"")</f>
        <v/>
      </c>
      <c r="F250" s="178" t="str">
        <f>IFERROR(IF(VLOOKUP($A250,'Annex 2 EHV charges'!$D:$O,10,FALSE)=0,"",VLOOKUP($A250,'Annex 2 EHV charges'!$D:$O,10,FALSE)),"")</f>
        <v/>
      </c>
      <c r="G250" s="179" t="str">
        <f>IFERROR(IF(VLOOKUP($A250,'Annex 2 EHV charges'!$D:$O,11,FALSE)=0,"",VLOOKUP($A250,'Annex 2 EHV charges'!$D:$O,11,FALSE)),"")</f>
        <v/>
      </c>
      <c r="H250" s="179" t="str">
        <f>IFERROR(IF(VLOOKUP($A250,'Annex 2 EHV charges'!$D:$O,12,FALSE)=0,"",VLOOKUP($A250,'Annex 2 EHV charges'!$D:$O,12,FALSE)),"")</f>
        <v/>
      </c>
    </row>
    <row r="251" spans="1:8" x14ac:dyDescent="0.2">
      <c r="A251" s="173" t="str">
        <f t="array" ref="A251">IFERROR(INDEX('Annex 2 EHV charges'!$D$11:$D$260, MATCH(0, IF(ISBLANK('Annex 2 EHV charges'!$D$11:$D$260),1, COUNTIF(A$4:$A250, 'Annex 2 EHV charges'!$D$11:$D$260)), 0)),"")</f>
        <v/>
      </c>
      <c r="B251" s="172" t="str">
        <f>IF($A251="","",VLOOKUP($A251,'Annex 2 EHV charges'!$D:$O,2,0))</f>
        <v/>
      </c>
      <c r="C251" s="173" t="str">
        <f>IF($A251="","",VLOOKUP($A251,'Annex 2 EHV charges'!$D:$O,3,0))</f>
        <v/>
      </c>
      <c r="D251" s="172" t="str">
        <f>IF($A251="","",VLOOKUP($A251,'Annex 2 EHV charges'!$D:$O,4,0))</f>
        <v/>
      </c>
      <c r="E251" s="177" t="str">
        <f>IFERROR(IF(VLOOKUP($A251,'Annex 2 EHV charges'!$D:$O,9,FALSE)=0,"",VLOOKUP($A251,'Annex 2 EHV charges'!$D:$O,9,FALSE)),"")</f>
        <v/>
      </c>
      <c r="F251" s="178" t="str">
        <f>IFERROR(IF(VLOOKUP($A251,'Annex 2 EHV charges'!$D:$O,10,FALSE)=0,"",VLOOKUP($A251,'Annex 2 EHV charges'!$D:$O,10,FALSE)),"")</f>
        <v/>
      </c>
      <c r="G251" s="179" t="str">
        <f>IFERROR(IF(VLOOKUP($A251,'Annex 2 EHV charges'!$D:$O,11,FALSE)=0,"",VLOOKUP($A251,'Annex 2 EHV charges'!$D:$O,11,FALSE)),"")</f>
        <v/>
      </c>
      <c r="H251" s="179" t="str">
        <f>IFERROR(IF(VLOOKUP($A251,'Annex 2 EHV charges'!$D:$O,12,FALSE)=0,"",VLOOKUP($A251,'Annex 2 EHV charges'!$D:$O,12,FALSE)),"")</f>
        <v/>
      </c>
    </row>
    <row r="252" spans="1:8" x14ac:dyDescent="0.2">
      <c r="A252" s="173" t="str">
        <f t="array" ref="A252">IFERROR(INDEX('Annex 2 EHV charges'!$D$11:$D$260, MATCH(0, IF(ISBLANK('Annex 2 EHV charges'!$D$11:$D$260),1, COUNTIF(A$4:$A251, 'Annex 2 EHV charges'!$D$11:$D$260)), 0)),"")</f>
        <v/>
      </c>
      <c r="B252" s="172" t="str">
        <f>IF($A252="","",VLOOKUP($A252,'Annex 2 EHV charges'!$D:$O,2,0))</f>
        <v/>
      </c>
      <c r="C252" s="173" t="str">
        <f>IF($A252="","",VLOOKUP($A252,'Annex 2 EHV charges'!$D:$O,3,0))</f>
        <v/>
      </c>
      <c r="D252" s="172" t="str">
        <f>IF($A252="","",VLOOKUP($A252,'Annex 2 EHV charges'!$D:$O,4,0))</f>
        <v/>
      </c>
      <c r="E252" s="177" t="str">
        <f>IFERROR(IF(VLOOKUP($A252,'Annex 2 EHV charges'!$D:$O,9,FALSE)=0,"",VLOOKUP($A252,'Annex 2 EHV charges'!$D:$O,9,FALSE)),"")</f>
        <v/>
      </c>
      <c r="F252" s="178" t="str">
        <f>IFERROR(IF(VLOOKUP($A252,'Annex 2 EHV charges'!$D:$O,10,FALSE)=0,"",VLOOKUP($A252,'Annex 2 EHV charges'!$D:$O,10,FALSE)),"")</f>
        <v/>
      </c>
      <c r="G252" s="179" t="str">
        <f>IFERROR(IF(VLOOKUP($A252,'Annex 2 EHV charges'!$D:$O,11,FALSE)=0,"",VLOOKUP($A252,'Annex 2 EHV charges'!$D:$O,11,FALSE)),"")</f>
        <v/>
      </c>
      <c r="H252" s="179" t="str">
        <f>IFERROR(IF(VLOOKUP($A252,'Annex 2 EHV charges'!$D:$O,12,FALSE)=0,"",VLOOKUP($A252,'Annex 2 EHV charges'!$D:$O,12,FALSE)),"")</f>
        <v/>
      </c>
    </row>
    <row r="253" spans="1:8" x14ac:dyDescent="0.2">
      <c r="A253" s="173" t="str">
        <f t="array" ref="A253">IFERROR(INDEX('Annex 2 EHV charges'!$D$11:$D$260, MATCH(0, IF(ISBLANK('Annex 2 EHV charges'!$D$11:$D$260),1, COUNTIF(A$4:$A252, 'Annex 2 EHV charges'!$D$11:$D$260)), 0)),"")</f>
        <v/>
      </c>
      <c r="B253" s="172" t="str">
        <f>IF($A253="","",VLOOKUP($A253,'Annex 2 EHV charges'!$D:$O,2,0))</f>
        <v/>
      </c>
      <c r="C253" s="173" t="str">
        <f>IF($A253="","",VLOOKUP($A253,'Annex 2 EHV charges'!$D:$O,3,0))</f>
        <v/>
      </c>
      <c r="D253" s="172" t="str">
        <f>IF($A253="","",VLOOKUP($A253,'Annex 2 EHV charges'!$D:$O,4,0))</f>
        <v/>
      </c>
      <c r="E253" s="177" t="str">
        <f>IFERROR(IF(VLOOKUP($A253,'Annex 2 EHV charges'!$D:$O,9,FALSE)=0,"",VLOOKUP($A253,'Annex 2 EHV charges'!$D:$O,9,FALSE)),"")</f>
        <v/>
      </c>
      <c r="F253" s="178" t="str">
        <f>IFERROR(IF(VLOOKUP($A253,'Annex 2 EHV charges'!$D:$O,10,FALSE)=0,"",VLOOKUP($A253,'Annex 2 EHV charges'!$D:$O,10,FALSE)),"")</f>
        <v/>
      </c>
      <c r="G253" s="179" t="str">
        <f>IFERROR(IF(VLOOKUP($A253,'Annex 2 EHV charges'!$D:$O,11,FALSE)=0,"",VLOOKUP($A253,'Annex 2 EHV charges'!$D:$O,11,FALSE)),"")</f>
        <v/>
      </c>
      <c r="H253" s="179" t="str">
        <f>IFERROR(IF(VLOOKUP($A253,'Annex 2 EHV charges'!$D:$O,12,FALSE)=0,"",VLOOKUP($A253,'Annex 2 EHV charges'!$D:$O,12,FALSE)),"")</f>
        <v/>
      </c>
    </row>
    <row r="254" spans="1:8" x14ac:dyDescent="0.2">
      <c r="A254" s="173" t="str">
        <f t="array" ref="A254">IFERROR(INDEX('Annex 2 EHV charges'!$D$11:$D$260, MATCH(0, IF(ISBLANK('Annex 2 EHV charges'!$D$11:$D$260),1, COUNTIF(A$4:$A253, 'Annex 2 EHV charges'!$D$11:$D$260)), 0)),"")</f>
        <v/>
      </c>
      <c r="B254" s="172" t="str">
        <f>IF($A254="","",VLOOKUP($A254,'Annex 2 EHV charges'!$D:$O,2,0))</f>
        <v/>
      </c>
      <c r="C254" s="173" t="str">
        <f>IF($A254="","",VLOOKUP($A254,'Annex 2 EHV charges'!$D:$O,3,0))</f>
        <v/>
      </c>
      <c r="D254" s="172" t="str">
        <f>IF($A254="","",VLOOKUP($A254,'Annex 2 EHV charges'!$D:$O,4,0))</f>
        <v/>
      </c>
      <c r="E254" s="177" t="str">
        <f>IFERROR(IF(VLOOKUP($A254,'Annex 2 EHV charges'!$D:$O,9,FALSE)=0,"",VLOOKUP($A254,'Annex 2 EHV charges'!$D:$O,9,FALSE)),"")</f>
        <v/>
      </c>
      <c r="F254" s="178" t="str">
        <f>IFERROR(IF(VLOOKUP($A254,'Annex 2 EHV charges'!$D:$O,10,FALSE)=0,"",VLOOKUP($A254,'Annex 2 EHV charges'!$D:$O,10,FALSE)),"")</f>
        <v/>
      </c>
      <c r="G254" s="179" t="str">
        <f>IFERROR(IF(VLOOKUP($A254,'Annex 2 EHV charges'!$D:$O,11,FALSE)=0,"",VLOOKUP($A254,'Annex 2 EHV charges'!$D:$O,11,FALSE)),"")</f>
        <v/>
      </c>
      <c r="H254" s="179" t="str">
        <f>IFERROR(IF(VLOOKUP($A254,'Annex 2 EHV charges'!$D:$O,12,FALSE)=0,"",VLOOKUP($A254,'Annex 2 EHV charges'!$D:$O,12,FALSE)),"")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F13" sqref="F13"/>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87</v>
      </c>
      <c r="B1" s="3"/>
      <c r="D1" s="3"/>
      <c r="E1" s="3"/>
      <c r="F1" s="3"/>
      <c r="G1" s="10"/>
      <c r="H1" s="4"/>
      <c r="I1" s="4"/>
    </row>
    <row r="2" spans="1:12" s="2" customFormat="1" ht="27" customHeight="1" x14ac:dyDescent="0.2">
      <c r="A2" s="255" t="str">
        <f>Overview!B4&amp; " - Effective from "&amp;TEXT(Overview!D4,"D MMMM YYYY")&amp;" - "&amp;Overview!E4&amp;" LV and HV tariffs"</f>
        <v>Western Power Distribution (East Midlands) plc - Effective from 1 April 2017 - Final LV and HV tariffs</v>
      </c>
      <c r="B2" s="255"/>
      <c r="C2" s="255"/>
      <c r="D2" s="255"/>
      <c r="E2" s="255"/>
      <c r="F2" s="255"/>
      <c r="G2" s="255"/>
      <c r="H2" s="255"/>
      <c r="I2" s="255"/>
      <c r="J2" s="255"/>
      <c r="K2" s="4"/>
    </row>
    <row r="3" spans="1:12" s="2" customFormat="1" ht="27" customHeight="1" x14ac:dyDescent="0.2">
      <c r="A3" s="284" t="s">
        <v>475</v>
      </c>
      <c r="B3" s="284"/>
      <c r="C3" s="284"/>
      <c r="D3" s="284"/>
      <c r="E3" s="284"/>
      <c r="F3" s="284"/>
      <c r="G3" s="284"/>
      <c r="H3" s="284"/>
      <c r="I3" s="284"/>
      <c r="J3" s="284"/>
      <c r="K3" s="4"/>
    </row>
    <row r="4" spans="1:12" s="2" customFormat="1" ht="71.25" customHeight="1" x14ac:dyDescent="0.2">
      <c r="A4" s="18"/>
      <c r="B4" s="218" t="s">
        <v>50</v>
      </c>
      <c r="C4" s="213" t="s">
        <v>93</v>
      </c>
      <c r="D4" s="213" t="s">
        <v>683</v>
      </c>
      <c r="E4" s="213" t="s">
        <v>684</v>
      </c>
      <c r="F4" s="213" t="s">
        <v>94</v>
      </c>
      <c r="G4" s="213"/>
      <c r="H4" s="213"/>
      <c r="I4" s="213"/>
      <c r="J4" s="213"/>
      <c r="K4" s="4"/>
    </row>
    <row r="5" spans="1:12" s="2" customFormat="1" ht="32.25" customHeight="1" x14ac:dyDescent="0.2">
      <c r="A5" s="19" t="s">
        <v>16</v>
      </c>
      <c r="B5" s="190">
        <v>90</v>
      </c>
      <c r="C5" s="214"/>
      <c r="D5" s="215">
        <v>0.97299999999999998</v>
      </c>
      <c r="E5" s="215">
        <v>1.9E-2</v>
      </c>
      <c r="F5" s="216">
        <v>60.87</v>
      </c>
      <c r="G5" s="217"/>
      <c r="H5" s="217"/>
      <c r="I5" s="217"/>
      <c r="J5" s="217"/>
      <c r="K5" s="4"/>
      <c r="L5" s="4"/>
    </row>
    <row r="6" spans="1:12" ht="12.75" customHeight="1" x14ac:dyDescent="0.2">
      <c r="A6" s="287" t="s">
        <v>52</v>
      </c>
      <c r="B6" s="291" t="s">
        <v>573</v>
      </c>
      <c r="C6" s="291"/>
      <c r="D6" s="291"/>
      <c r="E6" s="291"/>
      <c r="F6" s="291"/>
      <c r="G6" s="291"/>
      <c r="H6" s="292"/>
      <c r="I6" s="292"/>
      <c r="J6" s="292"/>
    </row>
    <row r="7" spans="1:12" x14ac:dyDescent="0.2">
      <c r="A7" s="287"/>
      <c r="B7" s="285"/>
      <c r="C7" s="285"/>
      <c r="D7" s="285"/>
      <c r="E7" s="285"/>
      <c r="F7" s="285"/>
      <c r="G7" s="285"/>
      <c r="H7" s="286"/>
      <c r="I7" s="286"/>
      <c r="J7" s="286"/>
    </row>
    <row r="8" spans="1:12" x14ac:dyDescent="0.2">
      <c r="A8" s="287"/>
      <c r="B8" s="285"/>
      <c r="C8" s="285"/>
      <c r="D8" s="285"/>
      <c r="E8" s="285"/>
      <c r="F8" s="285"/>
      <c r="G8" s="285"/>
      <c r="H8" s="286"/>
      <c r="I8" s="286"/>
      <c r="J8" s="286"/>
    </row>
    <row r="9" spans="1:12" x14ac:dyDescent="0.2">
      <c r="A9" s="78"/>
      <c r="B9" s="78"/>
      <c r="C9" s="78"/>
      <c r="D9" s="78"/>
      <c r="E9" s="78"/>
      <c r="F9" s="78"/>
      <c r="G9" s="78"/>
      <c r="H9" s="78"/>
      <c r="I9" s="78"/>
      <c r="J9" s="78"/>
    </row>
    <row r="10" spans="1:12" x14ac:dyDescent="0.2">
      <c r="A10" s="78"/>
      <c r="B10" s="78"/>
      <c r="C10" s="78"/>
      <c r="D10" s="78"/>
      <c r="E10" s="78"/>
      <c r="F10" s="78"/>
      <c r="G10" s="78"/>
      <c r="H10" s="78"/>
      <c r="I10" s="78"/>
      <c r="J10" s="78"/>
    </row>
    <row r="11" spans="1:12" s="2" customFormat="1" ht="27" customHeight="1" x14ac:dyDescent="0.2">
      <c r="A11" s="284" t="s">
        <v>476</v>
      </c>
      <c r="B11" s="284"/>
      <c r="C11" s="284"/>
      <c r="D11" s="284"/>
      <c r="E11" s="284"/>
      <c r="F11" s="284"/>
      <c r="G11" s="284"/>
      <c r="H11" s="284"/>
      <c r="I11" s="284"/>
      <c r="J11" s="284"/>
      <c r="K11" s="4"/>
    </row>
    <row r="12" spans="1:12" s="2" customFormat="1" ht="58.5" customHeight="1" x14ac:dyDescent="0.2">
      <c r="A12" s="18"/>
      <c r="B12" s="33" t="s">
        <v>50</v>
      </c>
      <c r="C12" s="189" t="s">
        <v>93</v>
      </c>
      <c r="D12" s="189" t="s">
        <v>685</v>
      </c>
      <c r="E12" s="189" t="s">
        <v>686</v>
      </c>
      <c r="F12" s="189" t="s">
        <v>687</v>
      </c>
      <c r="G12" s="189" t="s">
        <v>94</v>
      </c>
      <c r="H12" s="189" t="s">
        <v>95</v>
      </c>
      <c r="I12" s="189" t="s">
        <v>474</v>
      </c>
      <c r="J12" s="189" t="s">
        <v>779</v>
      </c>
      <c r="K12" s="4"/>
    </row>
    <row r="13" spans="1:12" s="2" customFormat="1" ht="32.25" customHeight="1" x14ac:dyDescent="0.2">
      <c r="A13" s="19"/>
      <c r="B13" s="32"/>
      <c r="C13" s="20">
        <v>0</v>
      </c>
      <c r="D13" s="21"/>
      <c r="E13" s="21"/>
      <c r="F13" s="21"/>
      <c r="G13" s="22"/>
      <c r="H13" s="22"/>
      <c r="I13" s="21"/>
      <c r="J13" s="22"/>
      <c r="K13" s="4"/>
    </row>
    <row r="14" spans="1:12" x14ac:dyDescent="0.2">
      <c r="A14" s="287" t="s">
        <v>52</v>
      </c>
      <c r="B14" s="288"/>
      <c r="C14" s="288"/>
      <c r="D14" s="288"/>
      <c r="E14" s="288"/>
      <c r="F14" s="288"/>
      <c r="G14" s="288"/>
      <c r="H14" s="289"/>
      <c r="I14" s="289"/>
      <c r="J14" s="289"/>
    </row>
    <row r="15" spans="1:12" x14ac:dyDescent="0.2">
      <c r="A15" s="287"/>
      <c r="B15" s="285"/>
      <c r="C15" s="285"/>
      <c r="D15" s="285"/>
      <c r="E15" s="285"/>
      <c r="F15" s="285"/>
      <c r="G15" s="285"/>
      <c r="H15" s="286"/>
      <c r="I15" s="286"/>
      <c r="J15" s="286"/>
    </row>
    <row r="16" spans="1:12" x14ac:dyDescent="0.2">
      <c r="A16" s="287"/>
      <c r="B16" s="285"/>
      <c r="C16" s="285"/>
      <c r="D16" s="285"/>
      <c r="E16" s="285"/>
      <c r="F16" s="285"/>
      <c r="G16" s="285"/>
      <c r="H16" s="286"/>
      <c r="I16" s="286"/>
      <c r="J16" s="286"/>
    </row>
    <row r="17" spans="1:10" x14ac:dyDescent="0.2">
      <c r="A17" s="290"/>
      <c r="B17" s="285"/>
      <c r="C17" s="285"/>
      <c r="D17" s="285"/>
      <c r="E17" s="285"/>
      <c r="F17" s="285"/>
      <c r="G17" s="285"/>
      <c r="H17" s="286"/>
      <c r="I17" s="286"/>
      <c r="J17" s="286"/>
    </row>
    <row r="18" spans="1:10" x14ac:dyDescent="0.2">
      <c r="A18" s="290"/>
      <c r="B18" s="285"/>
      <c r="C18" s="285"/>
      <c r="D18" s="285"/>
      <c r="E18" s="285"/>
      <c r="F18" s="285"/>
      <c r="G18" s="285"/>
      <c r="H18" s="286"/>
      <c r="I18" s="286"/>
      <c r="J18" s="286"/>
    </row>
    <row r="19" spans="1:10" x14ac:dyDescent="0.2">
      <c r="A19" s="290"/>
      <c r="B19" s="285"/>
      <c r="C19" s="285"/>
      <c r="D19" s="285"/>
      <c r="E19" s="285"/>
      <c r="F19" s="285"/>
      <c r="G19" s="285"/>
      <c r="H19" s="286"/>
      <c r="I19" s="286"/>
      <c r="J19" s="286"/>
    </row>
    <row r="20" spans="1:10" x14ac:dyDescent="0.2">
      <c r="A20" s="290"/>
      <c r="B20" s="285"/>
      <c r="C20" s="285"/>
      <c r="D20" s="285"/>
      <c r="E20" s="285"/>
      <c r="F20" s="285"/>
      <c r="G20" s="285"/>
      <c r="H20" s="286"/>
      <c r="I20" s="286"/>
      <c r="J20" s="286"/>
    </row>
    <row r="21" spans="1:10" x14ac:dyDescent="0.2">
      <c r="A21" s="290"/>
      <c r="B21" s="285"/>
      <c r="C21" s="285"/>
      <c r="D21" s="285"/>
      <c r="E21" s="285"/>
      <c r="F21" s="285"/>
      <c r="G21" s="285"/>
      <c r="H21" s="286"/>
      <c r="I21" s="286"/>
      <c r="J21" s="28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view="pageBreakPreview" topLeftCell="A48" zoomScale="70" zoomScaleNormal="70" zoomScaleSheetLayoutView="70" workbookViewId="0">
      <selection activeCell="I191" sqref="D57:I191"/>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87</v>
      </c>
      <c r="B1" s="293" t="s">
        <v>790</v>
      </c>
      <c r="C1" s="294"/>
      <c r="D1" s="294"/>
      <c r="F1" s="295" t="s">
        <v>791</v>
      </c>
      <c r="G1" s="296"/>
      <c r="H1" s="297"/>
      <c r="I1" s="4"/>
      <c r="J1" s="2"/>
      <c r="K1" s="2"/>
      <c r="L1" s="2"/>
    </row>
    <row r="2" spans="1:14" ht="31.5" customHeight="1" x14ac:dyDescent="0.2">
      <c r="A2" s="298" t="str">
        <f>Overview!B4&amp; " - Effective from "&amp;TEXT(Overview!D4,"D MMMM YYYY")&amp;" - "&amp;Overview!E4&amp;" LDNO tariffs"</f>
        <v>Western Power Distribution (East Midlands) plc - Effective from 1 April 2017 - Final LDNO tariffs</v>
      </c>
      <c r="B2" s="298"/>
      <c r="C2" s="298"/>
      <c r="D2" s="298"/>
      <c r="E2" s="298"/>
      <c r="F2" s="298"/>
      <c r="G2" s="298"/>
      <c r="H2" s="298"/>
      <c r="I2" s="298"/>
      <c r="J2" s="298"/>
    </row>
    <row r="3" spans="1:14" ht="8.25" customHeight="1" x14ac:dyDescent="0.2">
      <c r="A3" s="108"/>
      <c r="B3" s="108"/>
      <c r="C3" s="108"/>
      <c r="D3" s="108"/>
      <c r="E3" s="108"/>
      <c r="F3" s="108"/>
      <c r="G3" s="108"/>
      <c r="H3" s="108"/>
      <c r="I3" s="108"/>
      <c r="J3" s="108"/>
    </row>
    <row r="4" spans="1:14" ht="18" x14ac:dyDescent="0.2">
      <c r="A4" s="255" t="s">
        <v>538</v>
      </c>
      <c r="B4" s="255"/>
      <c r="C4" s="255"/>
      <c r="D4" s="255"/>
      <c r="E4" s="112"/>
      <c r="F4" s="255" t="s">
        <v>537</v>
      </c>
      <c r="G4" s="255"/>
      <c r="H4" s="255"/>
      <c r="I4" s="255"/>
      <c r="J4" s="255"/>
      <c r="M4" s="4"/>
    </row>
    <row r="5" spans="1:14" ht="30" x14ac:dyDescent="0.2">
      <c r="A5" s="97" t="s">
        <v>80</v>
      </c>
      <c r="B5" s="123" t="s">
        <v>531</v>
      </c>
      <c r="C5" s="134" t="s">
        <v>532</v>
      </c>
      <c r="D5" s="99" t="s">
        <v>533</v>
      </c>
      <c r="E5" s="104"/>
      <c r="F5" s="261"/>
      <c r="G5" s="262"/>
      <c r="H5" s="101" t="s">
        <v>535</v>
      </c>
      <c r="I5" s="102" t="s">
        <v>536</v>
      </c>
      <c r="J5" s="99" t="s">
        <v>533</v>
      </c>
      <c r="K5" s="104"/>
      <c r="L5" s="104"/>
      <c r="M5" s="4"/>
      <c r="N5" s="4"/>
    </row>
    <row r="6" spans="1:14" ht="25.5" x14ac:dyDescent="0.2">
      <c r="A6" s="124" t="s">
        <v>562</v>
      </c>
      <c r="B6" s="25" t="s">
        <v>563</v>
      </c>
      <c r="C6" s="122" t="s">
        <v>564</v>
      </c>
      <c r="D6" s="100" t="s">
        <v>565</v>
      </c>
      <c r="E6" s="104"/>
      <c r="F6" s="263" t="s">
        <v>566</v>
      </c>
      <c r="G6" s="263"/>
      <c r="H6" s="25" t="s">
        <v>563</v>
      </c>
      <c r="I6" s="103" t="s">
        <v>564</v>
      </c>
      <c r="J6" s="103" t="s">
        <v>565</v>
      </c>
      <c r="K6" s="104"/>
      <c r="L6" s="104"/>
      <c r="M6" s="4"/>
      <c r="N6" s="4"/>
    </row>
    <row r="7" spans="1:14" ht="25.5" x14ac:dyDescent="0.2">
      <c r="A7" s="124" t="s">
        <v>567</v>
      </c>
      <c r="B7" s="121"/>
      <c r="C7" s="129"/>
      <c r="D7" s="103" t="s">
        <v>568</v>
      </c>
      <c r="E7" s="104"/>
      <c r="F7" s="263" t="s">
        <v>569</v>
      </c>
      <c r="G7" s="263"/>
      <c r="H7" s="121"/>
      <c r="I7" s="103" t="s">
        <v>570</v>
      </c>
      <c r="J7" s="103" t="s">
        <v>565</v>
      </c>
      <c r="K7" s="104"/>
      <c r="L7" s="104"/>
      <c r="M7" s="4"/>
      <c r="N7" s="4"/>
    </row>
    <row r="8" spans="1:14" ht="18" x14ac:dyDescent="0.2">
      <c r="A8" s="125" t="s">
        <v>81</v>
      </c>
      <c r="B8" s="258" t="s">
        <v>82</v>
      </c>
      <c r="C8" s="258"/>
      <c r="D8" s="258"/>
      <c r="E8" s="104"/>
      <c r="F8" s="263" t="s">
        <v>567</v>
      </c>
      <c r="G8" s="263"/>
      <c r="H8" s="121"/>
      <c r="I8" s="121"/>
      <c r="J8" s="103" t="s">
        <v>568</v>
      </c>
      <c r="K8" s="104"/>
      <c r="L8" s="104"/>
      <c r="M8" s="4"/>
      <c r="N8" s="4"/>
    </row>
    <row r="9" spans="1:14" s="98" customFormat="1" ht="18" x14ac:dyDescent="0.2">
      <c r="A9" s="130"/>
      <c r="B9" s="128"/>
      <c r="C9" s="131"/>
      <c r="D9" s="128"/>
      <c r="E9" s="109"/>
      <c r="F9" s="263" t="s">
        <v>81</v>
      </c>
      <c r="G9" s="263"/>
      <c r="H9" s="269" t="s">
        <v>82</v>
      </c>
      <c r="I9" s="270"/>
      <c r="J9" s="271"/>
      <c r="K9" s="104"/>
      <c r="L9" s="104"/>
      <c r="M9" s="78"/>
      <c r="N9" s="78"/>
    </row>
    <row r="10" spans="1:14" s="106" customFormat="1" ht="18" x14ac:dyDescent="0.2">
      <c r="A10" s="127"/>
      <c r="B10" s="268"/>
      <c r="C10" s="268"/>
      <c r="D10" s="268"/>
      <c r="E10" s="132"/>
      <c r="F10" s="299"/>
      <c r="G10" s="300"/>
      <c r="H10" s="133"/>
      <c r="I10" s="128"/>
      <c r="J10" s="128"/>
      <c r="K10" s="104"/>
      <c r="L10" s="104"/>
      <c r="M10" s="105"/>
      <c r="N10" s="105"/>
    </row>
    <row r="11" spans="1:14" s="106" customFormat="1" ht="18" x14ac:dyDescent="0.2">
      <c r="A11" s="104"/>
      <c r="B11" s="104"/>
      <c r="C11" s="104"/>
      <c r="D11" s="104"/>
      <c r="E11" s="104"/>
      <c r="F11" s="301"/>
      <c r="G11" s="302"/>
      <c r="H11" s="303"/>
      <c r="I11" s="265"/>
      <c r="J11" s="265"/>
      <c r="K11" s="105"/>
      <c r="L11" s="105"/>
      <c r="M11" s="105"/>
    </row>
    <row r="12" spans="1:14" s="106" customFormat="1" ht="18" x14ac:dyDescent="0.2">
      <c r="A12" s="104"/>
      <c r="B12" s="104"/>
      <c r="C12" s="104"/>
      <c r="D12" s="104"/>
      <c r="E12" s="104"/>
      <c r="F12" s="110"/>
      <c r="G12" s="110"/>
      <c r="H12" s="111"/>
      <c r="I12" s="111"/>
      <c r="J12" s="111"/>
      <c r="K12" s="105"/>
      <c r="L12" s="105"/>
      <c r="M12" s="105"/>
    </row>
    <row r="13" spans="1:14" ht="63" customHeight="1" x14ac:dyDescent="0.2">
      <c r="A13" s="49" t="s">
        <v>786</v>
      </c>
      <c r="B13" s="49" t="s">
        <v>215</v>
      </c>
      <c r="C13" s="28" t="s">
        <v>93</v>
      </c>
      <c r="D13" s="189" t="s">
        <v>674</v>
      </c>
      <c r="E13" s="189" t="s">
        <v>675</v>
      </c>
      <c r="F13" s="189" t="s">
        <v>676</v>
      </c>
      <c r="G13" s="28" t="s">
        <v>94</v>
      </c>
      <c r="H13" s="28" t="s">
        <v>95</v>
      </c>
      <c r="I13" s="28" t="s">
        <v>474</v>
      </c>
      <c r="J13" s="49" t="s">
        <v>785</v>
      </c>
      <c r="K13" s="2"/>
      <c r="L13" s="2"/>
    </row>
    <row r="14" spans="1:14" ht="27" customHeight="1" x14ac:dyDescent="0.2">
      <c r="A14" s="29" t="s">
        <v>21</v>
      </c>
      <c r="B14" s="32" t="s">
        <v>664</v>
      </c>
      <c r="C14" s="181">
        <v>1</v>
      </c>
      <c r="D14" s="52">
        <v>1.446</v>
      </c>
      <c r="E14" s="55">
        <v>0</v>
      </c>
      <c r="F14" s="55">
        <v>0</v>
      </c>
      <c r="G14" s="63">
        <v>2.1800000000000002</v>
      </c>
      <c r="H14" s="55">
        <v>0</v>
      </c>
      <c r="I14" s="55">
        <v>0</v>
      </c>
      <c r="J14" s="77"/>
      <c r="K14" s="138"/>
      <c r="L14" s="2"/>
    </row>
    <row r="15" spans="1:14" ht="27" customHeight="1" x14ac:dyDescent="0.2">
      <c r="A15" s="29" t="s">
        <v>22</v>
      </c>
      <c r="B15" s="32">
        <v>10301</v>
      </c>
      <c r="C15" s="181">
        <v>2</v>
      </c>
      <c r="D15" s="52">
        <v>1.752</v>
      </c>
      <c r="E15" s="52">
        <v>4.8000000000000001E-2</v>
      </c>
      <c r="F15" s="55">
        <v>0</v>
      </c>
      <c r="G15" s="63">
        <v>2.1800000000000002</v>
      </c>
      <c r="H15" s="55">
        <v>0</v>
      </c>
      <c r="I15" s="55">
        <v>0</v>
      </c>
      <c r="J15" s="77"/>
      <c r="K15" s="138"/>
      <c r="L15" s="2"/>
    </row>
    <row r="16" spans="1:14" ht="27" customHeight="1" x14ac:dyDescent="0.2">
      <c r="A16" s="29" t="s">
        <v>23</v>
      </c>
      <c r="B16" s="32">
        <v>10302</v>
      </c>
      <c r="C16" s="181">
        <v>2</v>
      </c>
      <c r="D16" s="52">
        <v>0.439</v>
      </c>
      <c r="E16" s="55">
        <v>0</v>
      </c>
      <c r="F16" s="55">
        <v>0</v>
      </c>
      <c r="G16" s="55">
        <v>0</v>
      </c>
      <c r="H16" s="55">
        <v>0</v>
      </c>
      <c r="I16" s="55">
        <v>0</v>
      </c>
      <c r="J16" s="77"/>
      <c r="K16" s="2"/>
      <c r="L16" s="2"/>
    </row>
    <row r="17" spans="1:12" ht="27" customHeight="1" x14ac:dyDescent="0.2">
      <c r="A17" s="29" t="s">
        <v>24</v>
      </c>
      <c r="B17" s="32">
        <v>10303</v>
      </c>
      <c r="C17" s="181">
        <v>3</v>
      </c>
      <c r="D17" s="52">
        <v>1.36</v>
      </c>
      <c r="E17" s="55">
        <v>0</v>
      </c>
      <c r="F17" s="55">
        <v>0</v>
      </c>
      <c r="G17" s="63">
        <v>3.69</v>
      </c>
      <c r="H17" s="55">
        <v>0</v>
      </c>
      <c r="I17" s="55">
        <v>0</v>
      </c>
      <c r="J17" s="77"/>
      <c r="K17" s="2"/>
      <c r="L17" s="2"/>
    </row>
    <row r="18" spans="1:12" ht="27" customHeight="1" x14ac:dyDescent="0.2">
      <c r="A18" s="29" t="s">
        <v>25</v>
      </c>
      <c r="B18" s="32">
        <v>10304</v>
      </c>
      <c r="C18" s="181">
        <v>4</v>
      </c>
      <c r="D18" s="52">
        <v>1.484</v>
      </c>
      <c r="E18" s="52">
        <v>4.4999999999999998E-2</v>
      </c>
      <c r="F18" s="55">
        <v>0</v>
      </c>
      <c r="G18" s="63">
        <v>3.69</v>
      </c>
      <c r="H18" s="55">
        <v>0</v>
      </c>
      <c r="I18" s="55">
        <v>0</v>
      </c>
      <c r="J18" s="77"/>
      <c r="K18" s="2"/>
      <c r="L18" s="2"/>
    </row>
    <row r="19" spans="1:12" ht="27" customHeight="1" x14ac:dyDescent="0.2">
      <c r="A19" s="29" t="s">
        <v>26</v>
      </c>
      <c r="B19" s="32">
        <v>10305</v>
      </c>
      <c r="C19" s="181">
        <v>4</v>
      </c>
      <c r="D19" s="52">
        <v>0.20499999999999999</v>
      </c>
      <c r="E19" s="55">
        <v>0</v>
      </c>
      <c r="F19" s="55">
        <v>0</v>
      </c>
      <c r="G19" s="55">
        <v>0</v>
      </c>
      <c r="H19" s="55">
        <v>0</v>
      </c>
      <c r="I19" s="55">
        <v>0</v>
      </c>
      <c r="J19" s="77"/>
      <c r="K19" s="2"/>
      <c r="L19" s="2"/>
    </row>
    <row r="20" spans="1:12" ht="27" customHeight="1" x14ac:dyDescent="0.2">
      <c r="A20" s="29" t="s">
        <v>27</v>
      </c>
      <c r="B20" s="32">
        <v>10306</v>
      </c>
      <c r="C20" s="181" t="s">
        <v>20</v>
      </c>
      <c r="D20" s="52">
        <v>1.129</v>
      </c>
      <c r="E20" s="52">
        <v>3.3000000000000002E-2</v>
      </c>
      <c r="F20" s="55">
        <v>0</v>
      </c>
      <c r="G20" s="63">
        <v>3.31</v>
      </c>
      <c r="H20" s="55">
        <v>0</v>
      </c>
      <c r="I20" s="55">
        <v>0</v>
      </c>
      <c r="J20" s="77"/>
      <c r="K20" s="2"/>
      <c r="L20" s="2"/>
    </row>
    <row r="21" spans="1:12" ht="27" customHeight="1" x14ac:dyDescent="0.2">
      <c r="A21" s="29" t="s">
        <v>638</v>
      </c>
      <c r="B21" s="32">
        <v>10307</v>
      </c>
      <c r="C21" s="182">
        <v>0</v>
      </c>
      <c r="D21" s="61">
        <v>8.99</v>
      </c>
      <c r="E21" s="57">
        <v>0.41199999999999998</v>
      </c>
      <c r="F21" s="65">
        <v>4.2000000000000003E-2</v>
      </c>
      <c r="G21" s="63">
        <v>2.1800000000000002</v>
      </c>
      <c r="H21" s="55">
        <v>0</v>
      </c>
      <c r="I21" s="55">
        <v>0</v>
      </c>
      <c r="J21" s="77"/>
      <c r="K21" s="2"/>
      <c r="L21" s="2"/>
    </row>
    <row r="22" spans="1:12" ht="27" customHeight="1" x14ac:dyDescent="0.2">
      <c r="A22" s="29" t="s">
        <v>639</v>
      </c>
      <c r="B22" s="32">
        <v>10308</v>
      </c>
      <c r="C22" s="182">
        <v>0</v>
      </c>
      <c r="D22" s="61">
        <v>9.2590000000000003</v>
      </c>
      <c r="E22" s="57">
        <v>0.42399999999999999</v>
      </c>
      <c r="F22" s="65">
        <v>4.2999999999999997E-2</v>
      </c>
      <c r="G22" s="63">
        <v>3.69</v>
      </c>
      <c r="H22" s="55">
        <v>0</v>
      </c>
      <c r="I22" s="55">
        <v>0</v>
      </c>
      <c r="J22" s="77"/>
      <c r="K22" s="2"/>
      <c r="L22" s="2"/>
    </row>
    <row r="23" spans="1:12" ht="27" customHeight="1" x14ac:dyDescent="0.2">
      <c r="A23" s="29" t="s">
        <v>28</v>
      </c>
      <c r="B23" s="32">
        <v>10309</v>
      </c>
      <c r="C23" s="182">
        <v>0</v>
      </c>
      <c r="D23" s="61">
        <v>7.9470000000000001</v>
      </c>
      <c r="E23" s="57">
        <v>0.317</v>
      </c>
      <c r="F23" s="65">
        <v>3.4000000000000002E-2</v>
      </c>
      <c r="G23" s="63">
        <v>5.57</v>
      </c>
      <c r="H23" s="63">
        <v>1.78</v>
      </c>
      <c r="I23" s="52">
        <v>0.27600000000000002</v>
      </c>
      <c r="J23" s="76">
        <v>1.78</v>
      </c>
      <c r="K23" s="2"/>
      <c r="L23" s="2"/>
    </row>
    <row r="24" spans="1:12" ht="27" customHeight="1" x14ac:dyDescent="0.2">
      <c r="A24" s="47" t="s">
        <v>207</v>
      </c>
      <c r="B24" s="32">
        <v>10310</v>
      </c>
      <c r="C24" s="181">
        <v>8</v>
      </c>
      <c r="D24" s="52">
        <v>1.323</v>
      </c>
      <c r="E24" s="55">
        <v>0</v>
      </c>
      <c r="F24" s="55">
        <v>0</v>
      </c>
      <c r="G24" s="55">
        <v>0</v>
      </c>
      <c r="H24" s="55">
        <v>0</v>
      </c>
      <c r="I24" s="55">
        <v>0</v>
      </c>
      <c r="J24" s="77"/>
      <c r="K24" s="2"/>
      <c r="L24" s="2"/>
    </row>
    <row r="25" spans="1:12" ht="27" customHeight="1" x14ac:dyDescent="0.2">
      <c r="A25" s="47" t="s">
        <v>208</v>
      </c>
      <c r="B25" s="32">
        <v>10311</v>
      </c>
      <c r="C25" s="181">
        <v>1</v>
      </c>
      <c r="D25" s="52">
        <v>1.7529999999999999</v>
      </c>
      <c r="E25" s="55">
        <v>0</v>
      </c>
      <c r="F25" s="55">
        <v>0</v>
      </c>
      <c r="G25" s="55">
        <v>0</v>
      </c>
      <c r="H25" s="55">
        <v>0</v>
      </c>
      <c r="I25" s="55">
        <v>0</v>
      </c>
      <c r="J25" s="77"/>
      <c r="K25" s="2"/>
      <c r="L25" s="2"/>
    </row>
    <row r="26" spans="1:12" ht="27" customHeight="1" x14ac:dyDescent="0.2">
      <c r="A26" s="47" t="s">
        <v>209</v>
      </c>
      <c r="B26" s="32">
        <v>10312</v>
      </c>
      <c r="C26" s="181">
        <v>1</v>
      </c>
      <c r="D26" s="52">
        <v>2.823</v>
      </c>
      <c r="E26" s="55">
        <v>0</v>
      </c>
      <c r="F26" s="55">
        <v>0</v>
      </c>
      <c r="G26" s="55">
        <v>0</v>
      </c>
      <c r="H26" s="55">
        <v>0</v>
      </c>
      <c r="I26" s="55">
        <v>0</v>
      </c>
      <c r="J26" s="77"/>
      <c r="K26" s="2"/>
      <c r="L26" s="2"/>
    </row>
    <row r="27" spans="1:12" ht="27" customHeight="1" x14ac:dyDescent="0.2">
      <c r="A27" s="47" t="s">
        <v>210</v>
      </c>
      <c r="B27" s="32">
        <v>10313</v>
      </c>
      <c r="C27" s="181">
        <v>1</v>
      </c>
      <c r="D27" s="52">
        <v>0.89800000000000002</v>
      </c>
      <c r="E27" s="55">
        <v>0</v>
      </c>
      <c r="F27" s="55">
        <v>0</v>
      </c>
      <c r="G27" s="55">
        <v>0</v>
      </c>
      <c r="H27" s="55">
        <v>0</v>
      </c>
      <c r="I27" s="55">
        <v>0</v>
      </c>
      <c r="J27" s="77"/>
      <c r="K27" s="2"/>
      <c r="L27" s="2"/>
    </row>
    <row r="28" spans="1:12" ht="27" customHeight="1" x14ac:dyDescent="0.2">
      <c r="A28" s="29" t="s">
        <v>29</v>
      </c>
      <c r="B28" s="32">
        <v>10314</v>
      </c>
      <c r="C28" s="182">
        <v>0</v>
      </c>
      <c r="D28" s="74">
        <v>26.347000000000001</v>
      </c>
      <c r="E28" s="60">
        <v>0.76900000000000002</v>
      </c>
      <c r="F28" s="65">
        <v>0.442</v>
      </c>
      <c r="G28" s="55">
        <v>0</v>
      </c>
      <c r="H28" s="55">
        <v>0</v>
      </c>
      <c r="I28" s="55">
        <v>0</v>
      </c>
      <c r="J28" s="77"/>
      <c r="K28" s="2"/>
      <c r="L28" s="2"/>
    </row>
    <row r="29" spans="1:12" ht="27" customHeight="1" x14ac:dyDescent="0.2">
      <c r="A29" s="29" t="s">
        <v>640</v>
      </c>
      <c r="B29" s="169">
        <v>10315</v>
      </c>
      <c r="C29" s="182" t="s">
        <v>637</v>
      </c>
      <c r="D29" s="52">
        <v>-0.626</v>
      </c>
      <c r="E29" s="55">
        <v>0</v>
      </c>
      <c r="F29" s="55">
        <v>0</v>
      </c>
      <c r="G29" s="55">
        <v>0</v>
      </c>
      <c r="H29" s="55">
        <v>0</v>
      </c>
      <c r="I29" s="55">
        <v>0</v>
      </c>
      <c r="J29" s="77"/>
      <c r="K29" s="2"/>
      <c r="L29" s="2"/>
    </row>
    <row r="30" spans="1:12" ht="27" customHeight="1" x14ac:dyDescent="0.2">
      <c r="A30" s="29" t="s">
        <v>30</v>
      </c>
      <c r="B30" s="32">
        <v>10316</v>
      </c>
      <c r="C30" s="182">
        <v>0</v>
      </c>
      <c r="D30" s="52">
        <v>-0.626</v>
      </c>
      <c r="E30" s="55">
        <v>0</v>
      </c>
      <c r="F30" s="55">
        <v>0</v>
      </c>
      <c r="G30" s="55">
        <v>0</v>
      </c>
      <c r="H30" s="55">
        <v>0</v>
      </c>
      <c r="I30" s="52">
        <v>0.23200000000000001</v>
      </c>
      <c r="J30" s="77"/>
      <c r="K30" s="138"/>
      <c r="L30" s="2"/>
    </row>
    <row r="31" spans="1:12" ht="27" customHeight="1" x14ac:dyDescent="0.2">
      <c r="A31" s="29" t="s">
        <v>31</v>
      </c>
      <c r="B31" s="32">
        <v>10317</v>
      </c>
      <c r="C31" s="182">
        <v>0</v>
      </c>
      <c r="D31" s="61">
        <v>-5.1929999999999996</v>
      </c>
      <c r="E31" s="62">
        <v>-0.46</v>
      </c>
      <c r="F31" s="58">
        <v>-3.4000000000000002E-2</v>
      </c>
      <c r="G31" s="55">
        <v>0</v>
      </c>
      <c r="H31" s="55">
        <v>0</v>
      </c>
      <c r="I31" s="52">
        <v>0.23200000000000001</v>
      </c>
      <c r="J31" s="77"/>
      <c r="K31" s="138"/>
      <c r="L31" s="2"/>
    </row>
    <row r="32" spans="1:12" ht="27" customHeight="1" x14ac:dyDescent="0.2">
      <c r="A32" s="34" t="s">
        <v>32</v>
      </c>
      <c r="B32" s="32">
        <v>10318</v>
      </c>
      <c r="C32" s="182">
        <v>1</v>
      </c>
      <c r="D32" s="52">
        <v>1.0589999999999999</v>
      </c>
      <c r="E32" s="55">
        <v>0</v>
      </c>
      <c r="F32" s="55">
        <v>0</v>
      </c>
      <c r="G32" s="63">
        <v>1.6</v>
      </c>
      <c r="H32" s="55">
        <v>0</v>
      </c>
      <c r="I32" s="55">
        <v>0</v>
      </c>
      <c r="J32" s="77"/>
      <c r="K32" s="2"/>
      <c r="L32" s="2"/>
    </row>
    <row r="33" spans="1:12" ht="27" customHeight="1" x14ac:dyDescent="0.2">
      <c r="A33" s="29" t="s">
        <v>33</v>
      </c>
      <c r="B33" s="32">
        <v>10319</v>
      </c>
      <c r="C33" s="182">
        <v>2</v>
      </c>
      <c r="D33" s="52">
        <v>1.2829999999999999</v>
      </c>
      <c r="E33" s="52">
        <v>3.5000000000000003E-2</v>
      </c>
      <c r="F33" s="55">
        <v>0</v>
      </c>
      <c r="G33" s="63">
        <v>1.6</v>
      </c>
      <c r="H33" s="55">
        <v>0</v>
      </c>
      <c r="I33" s="55">
        <v>0</v>
      </c>
      <c r="J33" s="77"/>
      <c r="K33" s="2"/>
      <c r="L33" s="2"/>
    </row>
    <row r="34" spans="1:12" ht="27" customHeight="1" x14ac:dyDescent="0.2">
      <c r="A34" s="29" t="s">
        <v>34</v>
      </c>
      <c r="B34" s="32">
        <v>10320</v>
      </c>
      <c r="C34" s="182">
        <v>2</v>
      </c>
      <c r="D34" s="52">
        <v>0.32100000000000001</v>
      </c>
      <c r="E34" s="55">
        <v>0</v>
      </c>
      <c r="F34" s="55">
        <v>0</v>
      </c>
      <c r="G34" s="55">
        <v>0</v>
      </c>
      <c r="H34" s="55">
        <v>0</v>
      </c>
      <c r="I34" s="55">
        <v>0</v>
      </c>
      <c r="J34" s="77"/>
      <c r="K34" s="2"/>
      <c r="L34" s="2"/>
    </row>
    <row r="35" spans="1:12" ht="27" customHeight="1" x14ac:dyDescent="0.2">
      <c r="A35" s="29" t="s">
        <v>35</v>
      </c>
      <c r="B35" s="32">
        <v>10321</v>
      </c>
      <c r="C35" s="182">
        <v>3</v>
      </c>
      <c r="D35" s="52">
        <v>0.996</v>
      </c>
      <c r="E35" s="55">
        <v>0</v>
      </c>
      <c r="F35" s="55">
        <v>0</v>
      </c>
      <c r="G35" s="63">
        <v>2.7</v>
      </c>
      <c r="H35" s="55">
        <v>0</v>
      </c>
      <c r="I35" s="55">
        <v>0</v>
      </c>
      <c r="J35" s="77"/>
      <c r="K35" s="2"/>
      <c r="L35" s="2"/>
    </row>
    <row r="36" spans="1:12" ht="27" customHeight="1" x14ac:dyDescent="0.2">
      <c r="A36" s="29" t="s">
        <v>36</v>
      </c>
      <c r="B36" s="32">
        <v>10322</v>
      </c>
      <c r="C36" s="182">
        <v>4</v>
      </c>
      <c r="D36" s="52">
        <v>1.087</v>
      </c>
      <c r="E36" s="52">
        <v>3.3000000000000002E-2</v>
      </c>
      <c r="F36" s="55">
        <v>0</v>
      </c>
      <c r="G36" s="63">
        <v>2.7</v>
      </c>
      <c r="H36" s="55">
        <v>0</v>
      </c>
      <c r="I36" s="55">
        <v>0</v>
      </c>
      <c r="J36" s="77"/>
      <c r="K36" s="2"/>
      <c r="L36" s="2"/>
    </row>
    <row r="37" spans="1:12" ht="27" customHeight="1" x14ac:dyDescent="0.2">
      <c r="A37" s="29" t="s">
        <v>37</v>
      </c>
      <c r="B37" s="32">
        <v>10323</v>
      </c>
      <c r="C37" s="182">
        <v>4</v>
      </c>
      <c r="D37" s="52">
        <v>0.15</v>
      </c>
      <c r="E37" s="55">
        <v>0</v>
      </c>
      <c r="F37" s="55">
        <v>0</v>
      </c>
      <c r="G37" s="55">
        <v>0</v>
      </c>
      <c r="H37" s="55">
        <v>0</v>
      </c>
      <c r="I37" s="55">
        <v>0</v>
      </c>
      <c r="J37" s="77"/>
      <c r="K37" s="2"/>
      <c r="L37" s="2"/>
    </row>
    <row r="38" spans="1:12" ht="27" customHeight="1" x14ac:dyDescent="0.2">
      <c r="A38" s="29" t="s">
        <v>38</v>
      </c>
      <c r="B38" s="32">
        <v>10324</v>
      </c>
      <c r="C38" s="182" t="s">
        <v>20</v>
      </c>
      <c r="D38" s="52">
        <v>0.82699999999999996</v>
      </c>
      <c r="E38" s="52">
        <v>2.4E-2</v>
      </c>
      <c r="F38" s="55">
        <v>0</v>
      </c>
      <c r="G38" s="63">
        <v>2.42</v>
      </c>
      <c r="H38" s="55">
        <v>0</v>
      </c>
      <c r="I38" s="55">
        <v>0</v>
      </c>
      <c r="J38" s="77"/>
      <c r="K38" s="2"/>
      <c r="L38" s="2"/>
    </row>
    <row r="39" spans="1:12" ht="27" customHeight="1" x14ac:dyDescent="0.2">
      <c r="A39" s="29" t="s">
        <v>641</v>
      </c>
      <c r="B39" s="32">
        <v>10325</v>
      </c>
      <c r="C39" s="182">
        <v>0</v>
      </c>
      <c r="D39" s="61">
        <v>6.5839999999999996</v>
      </c>
      <c r="E39" s="57">
        <v>0.30099999999999999</v>
      </c>
      <c r="F39" s="65">
        <v>3.1E-2</v>
      </c>
      <c r="G39" s="63">
        <v>1.6</v>
      </c>
      <c r="H39" s="55">
        <v>0</v>
      </c>
      <c r="I39" s="55">
        <v>0</v>
      </c>
      <c r="J39" s="77"/>
      <c r="K39" s="2"/>
      <c r="L39" s="2"/>
    </row>
    <row r="40" spans="1:12" ht="27" customHeight="1" x14ac:dyDescent="0.2">
      <c r="A40" s="29" t="s">
        <v>642</v>
      </c>
      <c r="B40" s="32">
        <v>10326</v>
      </c>
      <c r="C40" s="182">
        <v>0</v>
      </c>
      <c r="D40" s="61">
        <v>6.7809999999999997</v>
      </c>
      <c r="E40" s="57">
        <v>0.311</v>
      </c>
      <c r="F40" s="65">
        <v>3.1E-2</v>
      </c>
      <c r="G40" s="63">
        <v>2.7</v>
      </c>
      <c r="H40" s="55">
        <v>0</v>
      </c>
      <c r="I40" s="55">
        <v>0</v>
      </c>
      <c r="J40" s="77"/>
      <c r="K40" s="2"/>
      <c r="L40" s="2"/>
    </row>
    <row r="41" spans="1:12" ht="27" customHeight="1" x14ac:dyDescent="0.2">
      <c r="A41" s="29" t="s">
        <v>39</v>
      </c>
      <c r="B41" s="32">
        <v>10327</v>
      </c>
      <c r="C41" s="182">
        <v>0</v>
      </c>
      <c r="D41" s="61">
        <v>5.8209999999999997</v>
      </c>
      <c r="E41" s="57">
        <v>0.23200000000000001</v>
      </c>
      <c r="F41" s="65">
        <v>2.5000000000000001E-2</v>
      </c>
      <c r="G41" s="63">
        <v>4.08</v>
      </c>
      <c r="H41" s="63">
        <v>1.31</v>
      </c>
      <c r="I41" s="52">
        <v>0.20200000000000001</v>
      </c>
      <c r="J41" s="76">
        <v>1.31</v>
      </c>
      <c r="K41" s="2"/>
      <c r="L41" s="2"/>
    </row>
    <row r="42" spans="1:12" ht="27" customHeight="1" x14ac:dyDescent="0.2">
      <c r="A42" s="29" t="s">
        <v>40</v>
      </c>
      <c r="B42" s="32">
        <v>10328</v>
      </c>
      <c r="C42" s="182">
        <v>0</v>
      </c>
      <c r="D42" s="61">
        <v>7.2119999999999997</v>
      </c>
      <c r="E42" s="57">
        <v>0.20799999999999999</v>
      </c>
      <c r="F42" s="65">
        <v>2.5999999999999999E-2</v>
      </c>
      <c r="G42" s="63">
        <v>4.55</v>
      </c>
      <c r="H42" s="63">
        <v>2.5499999999999998</v>
      </c>
      <c r="I42" s="52">
        <v>0.23599999999999999</v>
      </c>
      <c r="J42" s="76">
        <v>2.5499999999999998</v>
      </c>
      <c r="K42" s="2"/>
      <c r="L42" s="2"/>
    </row>
    <row r="43" spans="1:12" ht="27" customHeight="1" x14ac:dyDescent="0.2">
      <c r="A43" s="29" t="s">
        <v>41</v>
      </c>
      <c r="B43" s="32">
        <v>10329</v>
      </c>
      <c r="C43" s="182">
        <v>0</v>
      </c>
      <c r="D43" s="61">
        <v>6.2119999999999997</v>
      </c>
      <c r="E43" s="57">
        <v>0.10199999999999999</v>
      </c>
      <c r="F43" s="65">
        <v>1.7999999999999999E-2</v>
      </c>
      <c r="G43" s="63">
        <v>51.16</v>
      </c>
      <c r="H43" s="63">
        <v>3.44</v>
      </c>
      <c r="I43" s="52">
        <v>0.182</v>
      </c>
      <c r="J43" s="76">
        <v>3.44</v>
      </c>
      <c r="K43" s="2"/>
      <c r="L43" s="2"/>
    </row>
    <row r="44" spans="1:12" ht="27" customHeight="1" x14ac:dyDescent="0.2">
      <c r="A44" s="47" t="s">
        <v>211</v>
      </c>
      <c r="B44" s="32">
        <v>10330</v>
      </c>
      <c r="C44" s="182">
        <v>8</v>
      </c>
      <c r="D44" s="52">
        <v>0.96899999999999997</v>
      </c>
      <c r="E44" s="55">
        <v>0</v>
      </c>
      <c r="F44" s="55">
        <v>0</v>
      </c>
      <c r="G44" s="55">
        <v>0</v>
      </c>
      <c r="H44" s="55">
        <v>0</v>
      </c>
      <c r="I44" s="55">
        <v>0</v>
      </c>
      <c r="J44" s="77"/>
      <c r="K44" s="2"/>
      <c r="L44" s="2"/>
    </row>
    <row r="45" spans="1:12" ht="27" customHeight="1" x14ac:dyDescent="0.2">
      <c r="A45" s="47" t="s">
        <v>212</v>
      </c>
      <c r="B45" s="32">
        <v>10331</v>
      </c>
      <c r="C45" s="182">
        <v>1</v>
      </c>
      <c r="D45" s="52">
        <v>1.284</v>
      </c>
      <c r="E45" s="55">
        <v>0</v>
      </c>
      <c r="F45" s="55">
        <v>0</v>
      </c>
      <c r="G45" s="55">
        <v>0</v>
      </c>
      <c r="H45" s="55">
        <v>0</v>
      </c>
      <c r="I45" s="55">
        <v>0</v>
      </c>
      <c r="J45" s="77"/>
      <c r="K45" s="2"/>
      <c r="L45" s="2"/>
    </row>
    <row r="46" spans="1:12" ht="27" customHeight="1" x14ac:dyDescent="0.2">
      <c r="A46" s="47" t="s">
        <v>213</v>
      </c>
      <c r="B46" s="32">
        <v>10332</v>
      </c>
      <c r="C46" s="182">
        <v>1</v>
      </c>
      <c r="D46" s="52">
        <v>2.0680000000000001</v>
      </c>
      <c r="E46" s="55">
        <v>0</v>
      </c>
      <c r="F46" s="55">
        <v>0</v>
      </c>
      <c r="G46" s="55">
        <v>0</v>
      </c>
      <c r="H46" s="55">
        <v>0</v>
      </c>
      <c r="I46" s="55">
        <v>0</v>
      </c>
      <c r="J46" s="77"/>
      <c r="K46" s="2"/>
      <c r="L46" s="2"/>
    </row>
    <row r="47" spans="1:12" ht="27" customHeight="1" x14ac:dyDescent="0.2">
      <c r="A47" s="47" t="s">
        <v>214</v>
      </c>
      <c r="B47" s="32">
        <v>10333</v>
      </c>
      <c r="C47" s="182">
        <v>1</v>
      </c>
      <c r="D47" s="52">
        <v>0.65800000000000003</v>
      </c>
      <c r="E47" s="55">
        <v>0</v>
      </c>
      <c r="F47" s="55">
        <v>0</v>
      </c>
      <c r="G47" s="55">
        <v>0</v>
      </c>
      <c r="H47" s="55">
        <v>0</v>
      </c>
      <c r="I47" s="55">
        <v>0</v>
      </c>
      <c r="J47" s="77"/>
      <c r="K47" s="2"/>
      <c r="L47" s="2"/>
    </row>
    <row r="48" spans="1:12" ht="27" customHeight="1" x14ac:dyDescent="0.2">
      <c r="A48" s="29" t="s">
        <v>42</v>
      </c>
      <c r="B48" s="32">
        <v>10334</v>
      </c>
      <c r="C48" s="182">
        <v>0</v>
      </c>
      <c r="D48" s="74">
        <v>19.297000000000001</v>
      </c>
      <c r="E48" s="60">
        <v>0.56299999999999994</v>
      </c>
      <c r="F48" s="58">
        <v>0.32300000000000001</v>
      </c>
      <c r="G48" s="55">
        <v>0</v>
      </c>
      <c r="H48" s="55">
        <v>0</v>
      </c>
      <c r="I48" s="55">
        <v>0</v>
      </c>
      <c r="J48" s="77"/>
      <c r="K48" s="2"/>
      <c r="L48" s="2"/>
    </row>
    <row r="49" spans="1:18" ht="27" customHeight="1" x14ac:dyDescent="0.2">
      <c r="A49" s="29" t="s">
        <v>643</v>
      </c>
      <c r="B49" s="169">
        <v>10335</v>
      </c>
      <c r="C49" s="182" t="s">
        <v>637</v>
      </c>
      <c r="D49" s="52">
        <v>-0.626</v>
      </c>
      <c r="E49" s="55">
        <v>0</v>
      </c>
      <c r="F49" s="55">
        <v>0</v>
      </c>
      <c r="G49" s="55">
        <v>0</v>
      </c>
      <c r="H49" s="55">
        <v>0</v>
      </c>
      <c r="I49" s="55">
        <v>0</v>
      </c>
      <c r="J49" s="77"/>
      <c r="K49" s="2"/>
      <c r="L49" s="2"/>
    </row>
    <row r="50" spans="1:18" ht="27" customHeight="1" x14ac:dyDescent="0.2">
      <c r="A50" s="29" t="s">
        <v>43</v>
      </c>
      <c r="B50" s="32">
        <v>10336</v>
      </c>
      <c r="C50" s="182">
        <v>8</v>
      </c>
      <c r="D50" s="52">
        <v>-0.54600000000000004</v>
      </c>
      <c r="E50" s="55">
        <v>0</v>
      </c>
      <c r="F50" s="55">
        <v>0</v>
      </c>
      <c r="G50" s="55">
        <v>0</v>
      </c>
      <c r="H50" s="55">
        <v>0</v>
      </c>
      <c r="I50" s="55">
        <v>0</v>
      </c>
      <c r="J50" s="77"/>
      <c r="K50" s="2"/>
      <c r="L50" s="2"/>
    </row>
    <row r="51" spans="1:18" ht="27" customHeight="1" x14ac:dyDescent="0.2">
      <c r="A51" s="29" t="s">
        <v>44</v>
      </c>
      <c r="B51" s="32">
        <v>10337</v>
      </c>
      <c r="C51" s="182">
        <v>0</v>
      </c>
      <c r="D51" s="52">
        <v>-0.626</v>
      </c>
      <c r="E51" s="55">
        <v>0</v>
      </c>
      <c r="F51" s="55">
        <v>0</v>
      </c>
      <c r="G51" s="55">
        <v>0</v>
      </c>
      <c r="H51" s="55">
        <v>0</v>
      </c>
      <c r="I51" s="52">
        <v>0.23200000000000001</v>
      </c>
      <c r="J51" s="77"/>
      <c r="K51" s="2"/>
      <c r="L51" s="2"/>
    </row>
    <row r="52" spans="1:18" ht="27" customHeight="1" x14ac:dyDescent="0.2">
      <c r="A52" s="29" t="s">
        <v>45</v>
      </c>
      <c r="B52" s="32">
        <v>10338</v>
      </c>
      <c r="C52" s="182">
        <v>0</v>
      </c>
      <c r="D52" s="61">
        <v>-5.1929999999999996</v>
      </c>
      <c r="E52" s="62">
        <v>-0.46</v>
      </c>
      <c r="F52" s="58">
        <v>-3.4000000000000002E-2</v>
      </c>
      <c r="G52" s="55">
        <v>0</v>
      </c>
      <c r="H52" s="55">
        <v>0</v>
      </c>
      <c r="I52" s="52">
        <v>0.23200000000000001</v>
      </c>
      <c r="J52" s="77"/>
      <c r="K52" s="2"/>
      <c r="L52" s="2"/>
    </row>
    <row r="53" spans="1:18" ht="39.75" customHeight="1" x14ac:dyDescent="0.2">
      <c r="A53" s="29" t="s">
        <v>46</v>
      </c>
      <c r="B53" s="32">
        <v>10339</v>
      </c>
      <c r="C53" s="182">
        <v>0</v>
      </c>
      <c r="D53" s="52">
        <v>-0.54600000000000004</v>
      </c>
      <c r="E53" s="55">
        <v>0</v>
      </c>
      <c r="F53" s="55">
        <v>0</v>
      </c>
      <c r="G53" s="55">
        <v>0</v>
      </c>
      <c r="H53" s="55">
        <v>0</v>
      </c>
      <c r="I53" s="52">
        <v>0.20200000000000001</v>
      </c>
      <c r="J53" s="77"/>
      <c r="K53" s="2"/>
      <c r="L53" s="2"/>
    </row>
    <row r="54" spans="1:18" ht="27" customHeight="1" x14ac:dyDescent="0.2">
      <c r="A54" s="29" t="s">
        <v>47</v>
      </c>
      <c r="B54" s="32">
        <v>10340</v>
      </c>
      <c r="C54" s="182">
        <v>0</v>
      </c>
      <c r="D54" s="61">
        <v>-4.5720000000000001</v>
      </c>
      <c r="E54" s="57">
        <v>-0.39</v>
      </c>
      <c r="F54" s="58">
        <v>-2.9000000000000001E-2</v>
      </c>
      <c r="G54" s="55">
        <v>0</v>
      </c>
      <c r="H54" s="55">
        <v>0</v>
      </c>
      <c r="I54" s="52">
        <v>0.20200000000000001</v>
      </c>
      <c r="J54" s="77"/>
      <c r="K54" s="138"/>
      <c r="L54" s="2"/>
      <c r="M54" s="135"/>
      <c r="P54" s="135"/>
    </row>
    <row r="55" spans="1:18" ht="27" customHeight="1" x14ac:dyDescent="0.2">
      <c r="A55" s="29" t="s">
        <v>48</v>
      </c>
      <c r="B55" s="32">
        <v>10341</v>
      </c>
      <c r="C55" s="182">
        <v>0</v>
      </c>
      <c r="D55" s="52">
        <v>-0.33300000000000002</v>
      </c>
      <c r="E55" s="55">
        <v>0</v>
      </c>
      <c r="F55" s="55">
        <v>0</v>
      </c>
      <c r="G55" s="55">
        <v>0</v>
      </c>
      <c r="H55" s="55">
        <v>0</v>
      </c>
      <c r="I55" s="52">
        <v>0.159</v>
      </c>
      <c r="J55" s="77"/>
      <c r="K55" s="138"/>
      <c r="L55" s="2"/>
      <c r="M55" s="135"/>
      <c r="N55" s="135"/>
      <c r="P55" s="135"/>
    </row>
    <row r="56" spans="1:18" ht="27" customHeight="1" x14ac:dyDescent="0.2">
      <c r="A56" s="29" t="s">
        <v>49</v>
      </c>
      <c r="B56" s="32">
        <v>10342</v>
      </c>
      <c r="C56" s="182">
        <v>0</v>
      </c>
      <c r="D56" s="61">
        <v>-2.9550000000000001</v>
      </c>
      <c r="E56" s="57">
        <v>-0.19700000000000001</v>
      </c>
      <c r="F56" s="58">
        <v>-1.4E-2</v>
      </c>
      <c r="G56" s="55">
        <v>0</v>
      </c>
      <c r="H56" s="55">
        <v>0</v>
      </c>
      <c r="I56" s="52">
        <v>0.159</v>
      </c>
      <c r="J56" s="77"/>
      <c r="K56" s="2"/>
      <c r="L56" s="2"/>
      <c r="M56" s="135"/>
    </row>
    <row r="57" spans="1:18" ht="27" customHeight="1" x14ac:dyDescent="0.2">
      <c r="A57" s="48" t="s">
        <v>98</v>
      </c>
      <c r="B57" s="32">
        <v>10343</v>
      </c>
      <c r="C57" s="183">
        <v>1</v>
      </c>
      <c r="D57" s="52">
        <v>0.88500000000000001</v>
      </c>
      <c r="E57" s="53"/>
      <c r="F57" s="53"/>
      <c r="G57" s="63">
        <v>1.33</v>
      </c>
      <c r="H57" s="53"/>
      <c r="I57" s="53"/>
      <c r="J57" s="30"/>
      <c r="K57" s="2"/>
      <c r="L57" s="135">
        <f>IF(D57&lt;&gt;"",ROUND(D57,3),"")</f>
        <v>0.88500000000000001</v>
      </c>
      <c r="M57" s="135" t="str">
        <f t="shared" ref="M57:N72" si="0">IF(E57&lt;&gt;"",ROUND(E57,3),"")</f>
        <v/>
      </c>
      <c r="N57" s="135" t="str">
        <f t="shared" si="0"/>
        <v/>
      </c>
      <c r="O57" s="135">
        <f>IF(G57&lt;&gt;"",ROUND(G57,2),"")</f>
        <v>1.33</v>
      </c>
      <c r="P57" s="135" t="str">
        <f>IF(H57&lt;&gt;"",ROUND(H57,2),"")</f>
        <v/>
      </c>
      <c r="Q57" s="135" t="str">
        <f>IF(I57&lt;&gt;"",ROUND(I57,3),"")</f>
        <v/>
      </c>
    </row>
    <row r="58" spans="1:18" ht="27" customHeight="1" x14ac:dyDescent="0.2">
      <c r="A58" s="48" t="s">
        <v>99</v>
      </c>
      <c r="B58" s="32">
        <v>10344</v>
      </c>
      <c r="C58" s="183">
        <v>2</v>
      </c>
      <c r="D58" s="52">
        <v>1.0720000000000001</v>
      </c>
      <c r="E58" s="52">
        <v>2.9000000000000001E-2</v>
      </c>
      <c r="F58" s="53"/>
      <c r="G58" s="63">
        <v>1.33</v>
      </c>
      <c r="H58" s="53"/>
      <c r="I58" s="53"/>
      <c r="J58" s="30"/>
      <c r="K58" s="2"/>
      <c r="L58" s="135">
        <f t="shared" ref="L58:L121" si="1">IF(D58&lt;&gt;"",ROUND(D58,3),"")</f>
        <v>1.0720000000000001</v>
      </c>
      <c r="M58" s="135">
        <f t="shared" si="0"/>
        <v>2.9000000000000001E-2</v>
      </c>
      <c r="N58" s="135" t="str">
        <f t="shared" si="0"/>
        <v/>
      </c>
      <c r="O58" s="135">
        <f t="shared" ref="O58:O121" si="2">IF(G58&lt;&gt;"",ROUND(G58,2),"")</f>
        <v>1.33</v>
      </c>
      <c r="P58" s="135" t="str">
        <f t="shared" ref="P58:P121" si="3">IF(H58&lt;&gt;"",ROUND(H58,2),"")</f>
        <v/>
      </c>
      <c r="Q58" s="135" t="str">
        <f t="shared" ref="Q58:Q121" si="4">IF(I58&lt;&gt;"",ROUND(I58,3),"")</f>
        <v/>
      </c>
    </row>
    <row r="59" spans="1:18" ht="27" customHeight="1" x14ac:dyDescent="0.2">
      <c r="A59" s="48" t="s">
        <v>100</v>
      </c>
      <c r="B59" s="32">
        <v>10345</v>
      </c>
      <c r="C59" s="183">
        <v>2</v>
      </c>
      <c r="D59" s="52">
        <v>0.26900000000000002</v>
      </c>
      <c r="E59" s="53"/>
      <c r="F59" s="53"/>
      <c r="G59" s="53"/>
      <c r="H59" s="53"/>
      <c r="I59" s="53"/>
      <c r="J59" s="30"/>
      <c r="K59" s="2"/>
      <c r="L59" s="135">
        <f t="shared" si="1"/>
        <v>0.26900000000000002</v>
      </c>
      <c r="M59" s="135" t="str">
        <f t="shared" si="0"/>
        <v/>
      </c>
      <c r="N59" s="135" t="str">
        <f t="shared" si="0"/>
        <v/>
      </c>
      <c r="O59" s="135" t="str">
        <f t="shared" si="2"/>
        <v/>
      </c>
      <c r="P59" s="135" t="str">
        <f t="shared" si="3"/>
        <v/>
      </c>
      <c r="Q59" s="135" t="str">
        <f t="shared" si="4"/>
        <v/>
      </c>
    </row>
    <row r="60" spans="1:18" ht="27" customHeight="1" x14ac:dyDescent="0.2">
      <c r="A60" s="48" t="s">
        <v>101</v>
      </c>
      <c r="B60" s="32">
        <v>10346</v>
      </c>
      <c r="C60" s="183">
        <v>3</v>
      </c>
      <c r="D60" s="52">
        <v>0.83199999999999996</v>
      </c>
      <c r="E60" s="53"/>
      <c r="F60" s="53"/>
      <c r="G60" s="63">
        <v>2.2599999999999998</v>
      </c>
      <c r="H60" s="53"/>
      <c r="I60" s="53"/>
      <c r="J60" s="30"/>
      <c r="K60" s="2"/>
      <c r="L60" s="135">
        <f t="shared" si="1"/>
        <v>0.83199999999999996</v>
      </c>
      <c r="M60" s="135" t="str">
        <f t="shared" si="0"/>
        <v/>
      </c>
      <c r="N60" s="135" t="str">
        <f t="shared" si="0"/>
        <v/>
      </c>
      <c r="O60" s="135">
        <f t="shared" si="2"/>
        <v>2.2599999999999998</v>
      </c>
      <c r="P60" s="135" t="str">
        <f t="shared" si="3"/>
        <v/>
      </c>
      <c r="Q60" s="135" t="str">
        <f t="shared" si="4"/>
        <v/>
      </c>
    </row>
    <row r="61" spans="1:18" ht="27" customHeight="1" x14ac:dyDescent="0.2">
      <c r="A61" s="48" t="s">
        <v>102</v>
      </c>
      <c r="B61" s="32">
        <v>10347</v>
      </c>
      <c r="C61" s="183">
        <v>4</v>
      </c>
      <c r="D61" s="52">
        <v>0.90800000000000003</v>
      </c>
      <c r="E61" s="52">
        <v>2.8000000000000001E-2</v>
      </c>
      <c r="F61" s="53"/>
      <c r="G61" s="63">
        <v>2.2599999999999998</v>
      </c>
      <c r="H61" s="53"/>
      <c r="I61" s="53"/>
      <c r="J61" s="30"/>
      <c r="K61" s="2"/>
      <c r="L61" s="135">
        <f t="shared" si="1"/>
        <v>0.90800000000000003</v>
      </c>
      <c r="M61" s="135">
        <f t="shared" si="0"/>
        <v>2.8000000000000001E-2</v>
      </c>
      <c r="N61" s="135" t="str">
        <f t="shared" si="0"/>
        <v/>
      </c>
      <c r="O61" s="135">
        <f t="shared" si="2"/>
        <v>2.2599999999999998</v>
      </c>
      <c r="P61" s="135" t="str">
        <f t="shared" si="3"/>
        <v/>
      </c>
      <c r="Q61" s="135" t="str">
        <f t="shared" si="4"/>
        <v/>
      </c>
    </row>
    <row r="62" spans="1:18" ht="27" customHeight="1" x14ac:dyDescent="0.2">
      <c r="A62" s="48" t="s">
        <v>103</v>
      </c>
      <c r="B62" s="32">
        <v>10348</v>
      </c>
      <c r="C62" s="183">
        <v>4</v>
      </c>
      <c r="D62" s="52">
        <v>0.125</v>
      </c>
      <c r="E62" s="53"/>
      <c r="F62" s="53"/>
      <c r="G62" s="53"/>
      <c r="H62" s="53"/>
      <c r="I62" s="53"/>
      <c r="J62" s="30"/>
      <c r="K62" s="2"/>
      <c r="L62" s="135">
        <f t="shared" si="1"/>
        <v>0.125</v>
      </c>
      <c r="M62" s="135" t="str">
        <f t="shared" si="0"/>
        <v/>
      </c>
      <c r="N62" s="135" t="str">
        <f t="shared" si="0"/>
        <v/>
      </c>
      <c r="O62" s="135" t="str">
        <f t="shared" si="2"/>
        <v/>
      </c>
      <c r="P62" s="135" t="str">
        <f t="shared" si="3"/>
        <v/>
      </c>
      <c r="Q62" s="135" t="str">
        <f t="shared" si="4"/>
        <v/>
      </c>
      <c r="R62" s="135"/>
    </row>
    <row r="63" spans="1:18" ht="27" customHeight="1" x14ac:dyDescent="0.2">
      <c r="A63" s="48" t="s">
        <v>104</v>
      </c>
      <c r="B63" s="32">
        <v>10349</v>
      </c>
      <c r="C63" s="183" t="s">
        <v>20</v>
      </c>
      <c r="D63" s="52">
        <v>0.69099999999999995</v>
      </c>
      <c r="E63" s="52">
        <v>0.02</v>
      </c>
      <c r="F63" s="53"/>
      <c r="G63" s="63">
        <v>2.02</v>
      </c>
      <c r="H63" s="53"/>
      <c r="I63" s="53"/>
      <c r="J63" s="30"/>
      <c r="K63" s="2"/>
      <c r="L63" s="135">
        <f t="shared" si="1"/>
        <v>0.69099999999999995</v>
      </c>
      <c r="M63" s="135">
        <f t="shared" si="0"/>
        <v>0.02</v>
      </c>
      <c r="N63" s="135" t="str">
        <f t="shared" si="0"/>
        <v/>
      </c>
      <c r="O63" s="135">
        <f t="shared" si="2"/>
        <v>2.02</v>
      </c>
      <c r="P63" s="135" t="str">
        <f t="shared" si="3"/>
        <v/>
      </c>
      <c r="Q63" s="135" t="str">
        <f t="shared" si="4"/>
        <v/>
      </c>
      <c r="R63" s="135"/>
    </row>
    <row r="64" spans="1:18" ht="27" customHeight="1" x14ac:dyDescent="0.2">
      <c r="A64" s="48" t="s">
        <v>105</v>
      </c>
      <c r="B64" s="32">
        <v>10350</v>
      </c>
      <c r="C64" s="183" t="s">
        <v>20</v>
      </c>
      <c r="D64" s="52">
        <v>0.89100000000000001</v>
      </c>
      <c r="E64" s="52">
        <v>2.5000000000000001E-2</v>
      </c>
      <c r="F64" s="53"/>
      <c r="G64" s="63">
        <v>2.14</v>
      </c>
      <c r="H64" s="53"/>
      <c r="I64" s="53"/>
      <c r="J64" s="30"/>
      <c r="K64" s="2"/>
      <c r="L64" s="135">
        <f t="shared" si="1"/>
        <v>0.89100000000000001</v>
      </c>
      <c r="M64" s="135">
        <f t="shared" si="0"/>
        <v>2.5000000000000001E-2</v>
      </c>
      <c r="N64" s="135" t="str">
        <f t="shared" si="0"/>
        <v/>
      </c>
      <c r="O64" s="135">
        <f t="shared" si="2"/>
        <v>2.14</v>
      </c>
      <c r="P64" s="135" t="str">
        <f t="shared" si="3"/>
        <v/>
      </c>
      <c r="Q64" s="135" t="str">
        <f t="shared" si="4"/>
        <v/>
      </c>
      <c r="R64" s="135"/>
    </row>
    <row r="65" spans="1:18" ht="27" customHeight="1" x14ac:dyDescent="0.2">
      <c r="A65" s="48" t="s">
        <v>106</v>
      </c>
      <c r="B65" s="32">
        <v>10351</v>
      </c>
      <c r="C65" s="183" t="s">
        <v>20</v>
      </c>
      <c r="D65" s="52">
        <v>0.67100000000000004</v>
      </c>
      <c r="E65" s="52">
        <v>1.2999999999999999E-2</v>
      </c>
      <c r="F65" s="53"/>
      <c r="G65" s="63">
        <v>41.96</v>
      </c>
      <c r="H65" s="53"/>
      <c r="I65" s="53"/>
      <c r="J65" s="30"/>
      <c r="K65" s="2"/>
      <c r="L65" s="135">
        <f t="shared" si="1"/>
        <v>0.67100000000000004</v>
      </c>
      <c r="M65" s="135">
        <f t="shared" si="0"/>
        <v>1.2999999999999999E-2</v>
      </c>
      <c r="N65" s="135" t="str">
        <f t="shared" si="0"/>
        <v/>
      </c>
      <c r="O65" s="135">
        <f t="shared" si="2"/>
        <v>41.96</v>
      </c>
      <c r="P65" s="135" t="str">
        <f t="shared" si="3"/>
        <v/>
      </c>
      <c r="Q65" s="135" t="str">
        <f t="shared" si="4"/>
        <v/>
      </c>
    </row>
    <row r="66" spans="1:18" ht="27" customHeight="1" x14ac:dyDescent="0.2">
      <c r="A66" s="48" t="s">
        <v>644</v>
      </c>
      <c r="B66" s="32">
        <v>10352</v>
      </c>
      <c r="C66" s="183">
        <v>0</v>
      </c>
      <c r="D66" s="61">
        <v>5.5030000000000001</v>
      </c>
      <c r="E66" s="57">
        <v>0.252</v>
      </c>
      <c r="F66" s="67">
        <v>2.5999999999999999E-2</v>
      </c>
      <c r="G66" s="63">
        <v>1.33</v>
      </c>
      <c r="H66" s="53"/>
      <c r="I66" s="53"/>
      <c r="J66" s="30"/>
      <c r="K66" s="2"/>
      <c r="L66" s="135">
        <f t="shared" si="1"/>
        <v>5.5030000000000001</v>
      </c>
      <c r="M66" s="135">
        <f t="shared" si="0"/>
        <v>0.252</v>
      </c>
      <c r="N66" s="135">
        <f t="shared" si="0"/>
        <v>2.5999999999999999E-2</v>
      </c>
      <c r="O66" s="135">
        <f t="shared" si="2"/>
        <v>1.33</v>
      </c>
      <c r="P66" s="135" t="str">
        <f t="shared" si="3"/>
        <v/>
      </c>
      <c r="Q66" s="135" t="str">
        <f t="shared" si="4"/>
        <v/>
      </c>
    </row>
    <row r="67" spans="1:18" ht="27" customHeight="1" x14ac:dyDescent="0.2">
      <c r="A67" s="48" t="s">
        <v>645</v>
      </c>
      <c r="B67" s="32">
        <v>10353</v>
      </c>
      <c r="C67" s="183">
        <v>0</v>
      </c>
      <c r="D67" s="61">
        <v>5.6680000000000001</v>
      </c>
      <c r="E67" s="57">
        <v>0.26</v>
      </c>
      <c r="F67" s="67">
        <v>2.5999999999999999E-2</v>
      </c>
      <c r="G67" s="63">
        <v>2.2599999999999998</v>
      </c>
      <c r="H67" s="53"/>
      <c r="I67" s="53"/>
      <c r="J67" s="30"/>
      <c r="K67" s="2"/>
      <c r="L67" s="135">
        <f t="shared" si="1"/>
        <v>5.6680000000000001</v>
      </c>
      <c r="M67" s="135">
        <f t="shared" si="0"/>
        <v>0.26</v>
      </c>
      <c r="N67" s="135">
        <f t="shared" si="0"/>
        <v>2.5999999999999999E-2</v>
      </c>
      <c r="O67" s="135">
        <f t="shared" si="2"/>
        <v>2.2599999999999998</v>
      </c>
      <c r="P67" s="135" t="str">
        <f t="shared" si="3"/>
        <v/>
      </c>
      <c r="Q67" s="135" t="str">
        <f t="shared" si="4"/>
        <v/>
      </c>
    </row>
    <row r="68" spans="1:18" ht="27" customHeight="1" x14ac:dyDescent="0.2">
      <c r="A68" s="48" t="s">
        <v>107</v>
      </c>
      <c r="B68" s="32">
        <v>10354</v>
      </c>
      <c r="C68" s="183">
        <v>0</v>
      </c>
      <c r="D68" s="61">
        <v>4.8650000000000002</v>
      </c>
      <c r="E68" s="57">
        <v>0.19400000000000001</v>
      </c>
      <c r="F68" s="67">
        <v>2.1000000000000001E-2</v>
      </c>
      <c r="G68" s="63">
        <v>3.41</v>
      </c>
      <c r="H68" s="63">
        <v>1.0900000000000001</v>
      </c>
      <c r="I68" s="52">
        <v>0.16900000000000001</v>
      </c>
      <c r="J68" s="76">
        <v>1.0900000000000001</v>
      </c>
      <c r="K68" s="2"/>
      <c r="L68" s="135">
        <f t="shared" si="1"/>
        <v>4.8650000000000002</v>
      </c>
      <c r="M68" s="135">
        <f t="shared" si="0"/>
        <v>0.19400000000000001</v>
      </c>
      <c r="N68" s="135">
        <f t="shared" si="0"/>
        <v>2.1000000000000001E-2</v>
      </c>
      <c r="O68" s="135">
        <f t="shared" si="2"/>
        <v>3.41</v>
      </c>
      <c r="P68" s="135">
        <f t="shared" si="3"/>
        <v>1.0900000000000001</v>
      </c>
      <c r="Q68" s="135">
        <f t="shared" si="4"/>
        <v>0.16900000000000001</v>
      </c>
    </row>
    <row r="69" spans="1:18" ht="27" customHeight="1" x14ac:dyDescent="0.2">
      <c r="A69" s="48" t="s">
        <v>108</v>
      </c>
      <c r="B69" s="32">
        <v>10355</v>
      </c>
      <c r="C69" s="183">
        <v>0</v>
      </c>
      <c r="D69" s="61">
        <v>5.95</v>
      </c>
      <c r="E69" s="57">
        <v>0.17100000000000001</v>
      </c>
      <c r="F69" s="67">
        <v>2.1000000000000001E-2</v>
      </c>
      <c r="G69" s="63">
        <v>3.76</v>
      </c>
      <c r="H69" s="63">
        <v>2.1</v>
      </c>
      <c r="I69" s="52">
        <v>0.19500000000000001</v>
      </c>
      <c r="J69" s="76">
        <v>2.1</v>
      </c>
      <c r="K69" s="2"/>
      <c r="L69" s="135">
        <f t="shared" si="1"/>
        <v>5.95</v>
      </c>
      <c r="M69" s="135">
        <f t="shared" si="0"/>
        <v>0.17100000000000001</v>
      </c>
      <c r="N69" s="135">
        <f t="shared" si="0"/>
        <v>2.1000000000000001E-2</v>
      </c>
      <c r="O69" s="135">
        <f t="shared" si="2"/>
        <v>3.76</v>
      </c>
      <c r="P69" s="135">
        <f t="shared" si="3"/>
        <v>2.1</v>
      </c>
      <c r="Q69" s="135">
        <f t="shared" si="4"/>
        <v>0.19500000000000001</v>
      </c>
    </row>
    <row r="70" spans="1:18" ht="27" customHeight="1" x14ac:dyDescent="0.2">
      <c r="A70" s="48" t="s">
        <v>109</v>
      </c>
      <c r="B70" s="32">
        <v>10356</v>
      </c>
      <c r="C70" s="183">
        <v>0</v>
      </c>
      <c r="D70" s="61">
        <v>5.0940000000000003</v>
      </c>
      <c r="E70" s="57">
        <v>8.3000000000000004E-2</v>
      </c>
      <c r="F70" s="67">
        <v>1.4E-2</v>
      </c>
      <c r="G70" s="63">
        <v>41.96</v>
      </c>
      <c r="H70" s="63">
        <v>2.82</v>
      </c>
      <c r="I70" s="52">
        <v>0.14899999999999999</v>
      </c>
      <c r="J70" s="76">
        <v>2.82</v>
      </c>
      <c r="K70" s="2"/>
      <c r="L70" s="135">
        <f t="shared" si="1"/>
        <v>5.0940000000000003</v>
      </c>
      <c r="M70" s="135">
        <f t="shared" si="0"/>
        <v>8.3000000000000004E-2</v>
      </c>
      <c r="N70" s="135">
        <f t="shared" si="0"/>
        <v>1.4E-2</v>
      </c>
      <c r="O70" s="135">
        <f t="shared" si="2"/>
        <v>41.96</v>
      </c>
      <c r="P70" s="135">
        <f t="shared" si="3"/>
        <v>2.82</v>
      </c>
      <c r="Q70" s="135">
        <f t="shared" si="4"/>
        <v>0.14899999999999999</v>
      </c>
    </row>
    <row r="71" spans="1:18" ht="27" customHeight="1" x14ac:dyDescent="0.2">
      <c r="A71" s="50" t="s">
        <v>216</v>
      </c>
      <c r="B71" s="32">
        <v>10357</v>
      </c>
      <c r="C71" s="183">
        <v>8</v>
      </c>
      <c r="D71" s="52">
        <v>0.81</v>
      </c>
      <c r="E71" s="53"/>
      <c r="F71" s="53"/>
      <c r="G71" s="53"/>
      <c r="H71" s="53"/>
      <c r="I71" s="53"/>
      <c r="J71" s="31"/>
      <c r="K71" s="2"/>
      <c r="L71" s="135">
        <f t="shared" si="1"/>
        <v>0.81</v>
      </c>
      <c r="M71" s="135" t="str">
        <f t="shared" si="0"/>
        <v/>
      </c>
      <c r="N71" s="135" t="str">
        <f t="shared" si="0"/>
        <v/>
      </c>
      <c r="O71" s="135" t="str">
        <f t="shared" si="2"/>
        <v/>
      </c>
      <c r="P71" s="135" t="str">
        <f t="shared" si="3"/>
        <v/>
      </c>
      <c r="Q71" s="135" t="str">
        <f t="shared" si="4"/>
        <v/>
      </c>
    </row>
    <row r="72" spans="1:18" ht="27" customHeight="1" x14ac:dyDescent="0.2">
      <c r="A72" s="50" t="s">
        <v>217</v>
      </c>
      <c r="B72" s="32">
        <v>10358</v>
      </c>
      <c r="C72" s="183">
        <v>1</v>
      </c>
      <c r="D72" s="52">
        <v>1.073</v>
      </c>
      <c r="E72" s="53"/>
      <c r="F72" s="53"/>
      <c r="G72" s="53"/>
      <c r="H72" s="53"/>
      <c r="I72" s="53"/>
      <c r="J72" s="31"/>
      <c r="K72" s="2"/>
      <c r="L72" s="135">
        <f t="shared" si="1"/>
        <v>1.073</v>
      </c>
      <c r="M72" s="135" t="str">
        <f t="shared" si="0"/>
        <v/>
      </c>
      <c r="N72" s="135" t="str">
        <f t="shared" si="0"/>
        <v/>
      </c>
      <c r="O72" s="135" t="str">
        <f t="shared" si="2"/>
        <v/>
      </c>
      <c r="P72" s="135" t="str">
        <f t="shared" si="3"/>
        <v/>
      </c>
      <c r="Q72" s="135" t="str">
        <f t="shared" si="4"/>
        <v/>
      </c>
      <c r="R72" s="135"/>
    </row>
    <row r="73" spans="1:18" ht="27" customHeight="1" x14ac:dyDescent="0.2">
      <c r="A73" s="50" t="s">
        <v>218</v>
      </c>
      <c r="B73" s="32">
        <v>10359</v>
      </c>
      <c r="C73" s="183">
        <v>1</v>
      </c>
      <c r="D73" s="52">
        <v>1.728</v>
      </c>
      <c r="E73" s="53"/>
      <c r="F73" s="53"/>
      <c r="G73" s="53"/>
      <c r="H73" s="53"/>
      <c r="I73" s="53"/>
      <c r="J73" s="31"/>
      <c r="K73" s="2"/>
      <c r="L73" s="135">
        <f t="shared" si="1"/>
        <v>1.728</v>
      </c>
      <c r="M73" s="135" t="str">
        <f t="shared" ref="M73:M136" si="5">IF(E73&lt;&gt;"",ROUND(E73,3),"")</f>
        <v/>
      </c>
      <c r="N73" s="135" t="str">
        <f t="shared" ref="N73:N136" si="6">IF(F73&lt;&gt;"",ROUND(F73,3),"")</f>
        <v/>
      </c>
      <c r="O73" s="135" t="str">
        <f t="shared" si="2"/>
        <v/>
      </c>
      <c r="P73" s="135" t="str">
        <f t="shared" si="3"/>
        <v/>
      </c>
      <c r="Q73" s="135" t="str">
        <f t="shared" si="4"/>
        <v/>
      </c>
      <c r="R73" s="135"/>
    </row>
    <row r="74" spans="1:18" ht="27" customHeight="1" x14ac:dyDescent="0.2">
      <c r="A74" s="50" t="s">
        <v>219</v>
      </c>
      <c r="B74" s="32">
        <v>10360</v>
      </c>
      <c r="C74" s="183">
        <v>1</v>
      </c>
      <c r="D74" s="52">
        <v>0.55000000000000004</v>
      </c>
      <c r="E74" s="53"/>
      <c r="F74" s="53"/>
      <c r="G74" s="53"/>
      <c r="H74" s="53"/>
      <c r="I74" s="53"/>
      <c r="J74" s="31"/>
      <c r="K74" s="2"/>
      <c r="L74" s="135">
        <f t="shared" si="1"/>
        <v>0.55000000000000004</v>
      </c>
      <c r="M74" s="135" t="str">
        <f t="shared" si="5"/>
        <v/>
      </c>
      <c r="N74" s="135" t="str">
        <f t="shared" si="6"/>
        <v/>
      </c>
      <c r="O74" s="135" t="str">
        <f t="shared" si="2"/>
        <v/>
      </c>
      <c r="P74" s="135" t="str">
        <f t="shared" si="3"/>
        <v/>
      </c>
      <c r="Q74" s="135" t="str">
        <f t="shared" si="4"/>
        <v/>
      </c>
      <c r="R74" s="135"/>
    </row>
    <row r="75" spans="1:18" ht="27" customHeight="1" x14ac:dyDescent="0.2">
      <c r="A75" s="48" t="s">
        <v>110</v>
      </c>
      <c r="B75" s="32">
        <v>10361</v>
      </c>
      <c r="C75" s="183">
        <v>0</v>
      </c>
      <c r="D75" s="74">
        <v>16.126999999999999</v>
      </c>
      <c r="E75" s="60">
        <v>0.47099999999999997</v>
      </c>
      <c r="F75" s="67">
        <v>0.27</v>
      </c>
      <c r="G75" s="53"/>
      <c r="H75" s="53"/>
      <c r="I75" s="53"/>
      <c r="J75" s="30"/>
      <c r="K75" s="2"/>
      <c r="L75" s="135">
        <f t="shared" si="1"/>
        <v>16.126999999999999</v>
      </c>
      <c r="M75" s="135">
        <f t="shared" si="5"/>
        <v>0.47099999999999997</v>
      </c>
      <c r="N75" s="135">
        <f t="shared" si="6"/>
        <v>0.27</v>
      </c>
      <c r="O75" s="135" t="str">
        <f t="shared" si="2"/>
        <v/>
      </c>
      <c r="P75" s="135" t="str">
        <f t="shared" si="3"/>
        <v/>
      </c>
      <c r="Q75" s="135" t="str">
        <f t="shared" si="4"/>
        <v/>
      </c>
      <c r="R75" s="135"/>
    </row>
    <row r="76" spans="1:18" ht="27" customHeight="1" x14ac:dyDescent="0.2">
      <c r="A76" s="48" t="s">
        <v>646</v>
      </c>
      <c r="B76" s="32">
        <v>10362</v>
      </c>
      <c r="C76" s="183" t="s">
        <v>637</v>
      </c>
      <c r="D76" s="52">
        <v>-0.38300000000000001</v>
      </c>
      <c r="E76" s="53"/>
      <c r="F76" s="53"/>
      <c r="G76" s="63">
        <v>0</v>
      </c>
      <c r="H76" s="53"/>
      <c r="I76" s="53"/>
      <c r="J76" s="30"/>
      <c r="K76" s="2"/>
      <c r="L76" s="135">
        <f t="shared" si="1"/>
        <v>-0.38300000000000001</v>
      </c>
      <c r="M76" s="135" t="str">
        <f t="shared" si="5"/>
        <v/>
      </c>
      <c r="N76" s="135" t="str">
        <f t="shared" si="6"/>
        <v/>
      </c>
      <c r="O76" s="135">
        <f t="shared" si="2"/>
        <v>0</v>
      </c>
      <c r="P76" s="135" t="str">
        <f t="shared" si="3"/>
        <v/>
      </c>
      <c r="Q76" s="135" t="str">
        <f t="shared" si="4"/>
        <v/>
      </c>
      <c r="R76" s="135"/>
    </row>
    <row r="77" spans="1:18" ht="27" customHeight="1" x14ac:dyDescent="0.2">
      <c r="A77" s="48" t="s">
        <v>111</v>
      </c>
      <c r="B77" s="32">
        <v>10363</v>
      </c>
      <c r="C77" s="183">
        <v>8</v>
      </c>
      <c r="D77" s="52">
        <v>-0.376</v>
      </c>
      <c r="E77" s="53"/>
      <c r="F77" s="53"/>
      <c r="G77" s="63">
        <v>0</v>
      </c>
      <c r="H77" s="53"/>
      <c r="I77" s="53"/>
      <c r="J77" s="30"/>
      <c r="K77" s="2"/>
      <c r="L77" s="135">
        <f t="shared" si="1"/>
        <v>-0.376</v>
      </c>
      <c r="M77" s="135" t="str">
        <f t="shared" si="5"/>
        <v/>
      </c>
      <c r="N77" s="135" t="str">
        <f t="shared" si="6"/>
        <v/>
      </c>
      <c r="O77" s="135">
        <f t="shared" si="2"/>
        <v>0</v>
      </c>
      <c r="P77" s="135" t="str">
        <f t="shared" si="3"/>
        <v/>
      </c>
      <c r="Q77" s="135" t="str">
        <f t="shared" si="4"/>
        <v/>
      </c>
      <c r="R77" s="135"/>
    </row>
    <row r="78" spans="1:18" ht="27" customHeight="1" x14ac:dyDescent="0.2">
      <c r="A78" s="48" t="s">
        <v>112</v>
      </c>
      <c r="B78" s="32">
        <v>10364</v>
      </c>
      <c r="C78" s="183">
        <v>0</v>
      </c>
      <c r="D78" s="52">
        <v>-0.38300000000000001</v>
      </c>
      <c r="E78" s="53"/>
      <c r="F78" s="53"/>
      <c r="G78" s="63">
        <v>0</v>
      </c>
      <c r="H78" s="53"/>
      <c r="I78" s="52">
        <v>0.14199999999999999</v>
      </c>
      <c r="J78" s="30"/>
      <c r="K78" s="138"/>
      <c r="L78" s="135">
        <f t="shared" si="1"/>
        <v>-0.38300000000000001</v>
      </c>
      <c r="M78" s="135" t="str">
        <f t="shared" si="5"/>
        <v/>
      </c>
      <c r="N78" s="135" t="str">
        <f t="shared" si="6"/>
        <v/>
      </c>
      <c r="O78" s="135">
        <f t="shared" si="2"/>
        <v>0</v>
      </c>
      <c r="P78" s="135" t="str">
        <f t="shared" si="3"/>
        <v/>
      </c>
      <c r="Q78" s="135">
        <f t="shared" si="4"/>
        <v>0.14199999999999999</v>
      </c>
    </row>
    <row r="79" spans="1:18" ht="27" customHeight="1" x14ac:dyDescent="0.2">
      <c r="A79" s="48" t="s">
        <v>113</v>
      </c>
      <c r="B79" s="32">
        <v>10365</v>
      </c>
      <c r="C79" s="183">
        <v>0</v>
      </c>
      <c r="D79" s="61">
        <v>-3.177</v>
      </c>
      <c r="E79" s="57">
        <v>-0.28100000000000003</v>
      </c>
      <c r="F79" s="67">
        <v>-2.1000000000000001E-2</v>
      </c>
      <c r="G79" s="63">
        <v>0</v>
      </c>
      <c r="H79" s="53"/>
      <c r="I79" s="52">
        <v>0.14199999999999999</v>
      </c>
      <c r="J79" s="30"/>
      <c r="K79" s="138"/>
      <c r="L79" s="135">
        <f t="shared" si="1"/>
        <v>-3.177</v>
      </c>
      <c r="M79" s="135">
        <f t="shared" si="5"/>
        <v>-0.28100000000000003</v>
      </c>
      <c r="N79" s="135">
        <f t="shared" si="6"/>
        <v>-2.1000000000000001E-2</v>
      </c>
      <c r="O79" s="135">
        <f t="shared" si="2"/>
        <v>0</v>
      </c>
      <c r="P79" s="135" t="str">
        <f t="shared" si="3"/>
        <v/>
      </c>
      <c r="Q79" s="135">
        <f t="shared" si="4"/>
        <v>0.14199999999999999</v>
      </c>
    </row>
    <row r="80" spans="1:18" ht="27" customHeight="1" x14ac:dyDescent="0.2">
      <c r="A80" s="48" t="s">
        <v>114</v>
      </c>
      <c r="B80" s="32">
        <v>10366</v>
      </c>
      <c r="C80" s="183">
        <v>0</v>
      </c>
      <c r="D80" s="52">
        <v>-0.376</v>
      </c>
      <c r="E80" s="53"/>
      <c r="F80" s="53"/>
      <c r="G80" s="63">
        <v>0</v>
      </c>
      <c r="H80" s="53"/>
      <c r="I80" s="52">
        <v>0.13900000000000001</v>
      </c>
      <c r="J80" s="30"/>
      <c r="K80" s="2"/>
      <c r="L80" s="135">
        <f t="shared" si="1"/>
        <v>-0.376</v>
      </c>
      <c r="M80" s="135" t="str">
        <f t="shared" si="5"/>
        <v/>
      </c>
      <c r="N80" s="135" t="str">
        <f t="shared" si="6"/>
        <v/>
      </c>
      <c r="O80" s="135">
        <f t="shared" si="2"/>
        <v>0</v>
      </c>
      <c r="P80" s="135" t="str">
        <f t="shared" si="3"/>
        <v/>
      </c>
      <c r="Q80" s="135">
        <f t="shared" si="4"/>
        <v>0.13900000000000001</v>
      </c>
    </row>
    <row r="81" spans="1:18" ht="27" customHeight="1" x14ac:dyDescent="0.2">
      <c r="A81" s="48" t="s">
        <v>115</v>
      </c>
      <c r="B81" s="32">
        <v>10367</v>
      </c>
      <c r="C81" s="183">
        <v>0</v>
      </c>
      <c r="D81" s="61">
        <v>-3.1509999999999998</v>
      </c>
      <c r="E81" s="57">
        <v>-0.26900000000000002</v>
      </c>
      <c r="F81" s="67">
        <v>-0.02</v>
      </c>
      <c r="G81" s="63">
        <v>0</v>
      </c>
      <c r="H81" s="53"/>
      <c r="I81" s="52">
        <v>0.13900000000000001</v>
      </c>
      <c r="J81" s="30"/>
      <c r="K81" s="138"/>
      <c r="L81" s="135">
        <f t="shared" si="1"/>
        <v>-3.1509999999999998</v>
      </c>
      <c r="M81" s="135">
        <f t="shared" si="5"/>
        <v>-0.26900000000000002</v>
      </c>
      <c r="N81" s="135">
        <f t="shared" si="6"/>
        <v>-0.02</v>
      </c>
      <c r="O81" s="135">
        <f t="shared" si="2"/>
        <v>0</v>
      </c>
      <c r="P81" s="135" t="str">
        <f t="shared" si="3"/>
        <v/>
      </c>
      <c r="Q81" s="135">
        <f t="shared" si="4"/>
        <v>0.13900000000000001</v>
      </c>
    </row>
    <row r="82" spans="1:18" ht="27" customHeight="1" x14ac:dyDescent="0.2">
      <c r="A82" s="48" t="s">
        <v>116</v>
      </c>
      <c r="B82" s="32">
        <v>10368</v>
      </c>
      <c r="C82" s="183">
        <v>0</v>
      </c>
      <c r="D82" s="52">
        <v>-0.33300000000000002</v>
      </c>
      <c r="E82" s="53"/>
      <c r="F82" s="53"/>
      <c r="G82" s="63">
        <v>29.35</v>
      </c>
      <c r="H82" s="53"/>
      <c r="I82" s="52">
        <v>0.159</v>
      </c>
      <c r="J82" s="30"/>
      <c r="K82" s="138"/>
      <c r="L82" s="135">
        <f t="shared" si="1"/>
        <v>-0.33300000000000002</v>
      </c>
      <c r="M82" s="135" t="str">
        <f t="shared" si="5"/>
        <v/>
      </c>
      <c r="N82" s="135" t="str">
        <f t="shared" si="6"/>
        <v/>
      </c>
      <c r="O82" s="135">
        <f t="shared" si="2"/>
        <v>29.35</v>
      </c>
      <c r="P82" s="135" t="str">
        <f t="shared" si="3"/>
        <v/>
      </c>
      <c r="Q82" s="135">
        <f t="shared" si="4"/>
        <v>0.159</v>
      </c>
    </row>
    <row r="83" spans="1:18" ht="27" customHeight="1" x14ac:dyDescent="0.2">
      <c r="A83" s="48" t="s">
        <v>117</v>
      </c>
      <c r="B83" s="32">
        <v>10369</v>
      </c>
      <c r="C83" s="183">
        <v>0</v>
      </c>
      <c r="D83" s="61">
        <v>-2.9550000000000001</v>
      </c>
      <c r="E83" s="57">
        <v>-0.19700000000000001</v>
      </c>
      <c r="F83" s="67">
        <v>-1.4E-2</v>
      </c>
      <c r="G83" s="63">
        <v>29.35</v>
      </c>
      <c r="H83" s="53"/>
      <c r="I83" s="52">
        <v>0.159</v>
      </c>
      <c r="J83" s="30"/>
      <c r="K83" s="2"/>
      <c r="L83" s="135">
        <f t="shared" si="1"/>
        <v>-2.9550000000000001</v>
      </c>
      <c r="M83" s="135">
        <f t="shared" si="5"/>
        <v>-0.19700000000000001</v>
      </c>
      <c r="N83" s="135">
        <f t="shared" si="6"/>
        <v>-1.4E-2</v>
      </c>
      <c r="O83" s="135">
        <f t="shared" si="2"/>
        <v>29.35</v>
      </c>
      <c r="P83" s="135" t="str">
        <f t="shared" si="3"/>
        <v/>
      </c>
      <c r="Q83" s="135">
        <f t="shared" si="4"/>
        <v>0.159</v>
      </c>
    </row>
    <row r="84" spans="1:18" ht="27" customHeight="1" x14ac:dyDescent="0.2">
      <c r="A84" s="48" t="s">
        <v>62</v>
      </c>
      <c r="B84" s="32">
        <v>10370</v>
      </c>
      <c r="C84" s="183">
        <v>1</v>
      </c>
      <c r="D84" s="52">
        <v>0.76800000000000002</v>
      </c>
      <c r="E84" s="53"/>
      <c r="F84" s="53"/>
      <c r="G84" s="63">
        <v>1.1599999999999999</v>
      </c>
      <c r="H84" s="53"/>
      <c r="I84" s="53"/>
      <c r="J84" s="68"/>
      <c r="K84" s="2"/>
      <c r="L84" s="135">
        <f t="shared" si="1"/>
        <v>0.76800000000000002</v>
      </c>
      <c r="M84" s="135" t="str">
        <f t="shared" si="5"/>
        <v/>
      </c>
      <c r="N84" s="135" t="str">
        <f t="shared" si="6"/>
        <v/>
      </c>
      <c r="O84" s="135">
        <f t="shared" si="2"/>
        <v>1.1599999999999999</v>
      </c>
      <c r="P84" s="135" t="str">
        <f t="shared" si="3"/>
        <v/>
      </c>
      <c r="Q84" s="135" t="str">
        <f t="shared" si="4"/>
        <v/>
      </c>
    </row>
    <row r="85" spans="1:18" ht="27" customHeight="1" x14ac:dyDescent="0.2">
      <c r="A85" s="48" t="s">
        <v>63</v>
      </c>
      <c r="B85" s="32">
        <v>10371</v>
      </c>
      <c r="C85" s="183">
        <v>2</v>
      </c>
      <c r="D85" s="52">
        <v>0.93</v>
      </c>
      <c r="E85" s="52">
        <v>2.5000000000000001E-2</v>
      </c>
      <c r="F85" s="53"/>
      <c r="G85" s="63">
        <v>1.1599999999999999</v>
      </c>
      <c r="H85" s="53"/>
      <c r="I85" s="53"/>
      <c r="J85" s="68"/>
      <c r="K85" s="2"/>
      <c r="L85" s="135">
        <f t="shared" si="1"/>
        <v>0.93</v>
      </c>
      <c r="M85" s="135">
        <f t="shared" si="5"/>
        <v>2.5000000000000001E-2</v>
      </c>
      <c r="N85" s="135" t="str">
        <f t="shared" si="6"/>
        <v/>
      </c>
      <c r="O85" s="135">
        <f t="shared" si="2"/>
        <v>1.1599999999999999</v>
      </c>
      <c r="P85" s="135" t="str">
        <f t="shared" si="3"/>
        <v/>
      </c>
      <c r="Q85" s="135" t="str">
        <f t="shared" si="4"/>
        <v/>
      </c>
    </row>
    <row r="86" spans="1:18" ht="27" customHeight="1" x14ac:dyDescent="0.2">
      <c r="A86" s="48" t="s">
        <v>64</v>
      </c>
      <c r="B86" s="32">
        <v>10372</v>
      </c>
      <c r="C86" s="183">
        <v>2</v>
      </c>
      <c r="D86" s="52">
        <v>0.23300000000000001</v>
      </c>
      <c r="E86" s="53"/>
      <c r="F86" s="53"/>
      <c r="G86" s="53"/>
      <c r="H86" s="53"/>
      <c r="I86" s="53"/>
      <c r="J86" s="68"/>
      <c r="K86" s="2"/>
      <c r="L86" s="135">
        <f t="shared" si="1"/>
        <v>0.23300000000000001</v>
      </c>
      <c r="M86" s="135" t="str">
        <f t="shared" si="5"/>
        <v/>
      </c>
      <c r="N86" s="135" t="str">
        <f t="shared" si="6"/>
        <v/>
      </c>
      <c r="O86" s="135" t="str">
        <f t="shared" si="2"/>
        <v/>
      </c>
      <c r="P86" s="135" t="str">
        <f t="shared" si="3"/>
        <v/>
      </c>
      <c r="Q86" s="135" t="str">
        <f t="shared" si="4"/>
        <v/>
      </c>
    </row>
    <row r="87" spans="1:18" ht="27" customHeight="1" x14ac:dyDescent="0.2">
      <c r="A87" s="48" t="s">
        <v>65</v>
      </c>
      <c r="B87" s="32">
        <v>10373</v>
      </c>
      <c r="C87" s="183">
        <v>3</v>
      </c>
      <c r="D87" s="52">
        <v>0.72199999999999998</v>
      </c>
      <c r="E87" s="53"/>
      <c r="F87" s="53"/>
      <c r="G87" s="63">
        <v>1.96</v>
      </c>
      <c r="H87" s="53"/>
      <c r="I87" s="53"/>
      <c r="J87" s="68"/>
      <c r="K87" s="2"/>
      <c r="L87" s="135">
        <f t="shared" si="1"/>
        <v>0.72199999999999998</v>
      </c>
      <c r="M87" s="135" t="str">
        <f t="shared" si="5"/>
        <v/>
      </c>
      <c r="N87" s="135" t="str">
        <f t="shared" si="6"/>
        <v/>
      </c>
      <c r="O87" s="135">
        <f t="shared" si="2"/>
        <v>1.96</v>
      </c>
      <c r="P87" s="135" t="str">
        <f t="shared" si="3"/>
        <v/>
      </c>
      <c r="Q87" s="135" t="str">
        <f t="shared" si="4"/>
        <v/>
      </c>
      <c r="R87" s="135"/>
    </row>
    <row r="88" spans="1:18" ht="27" customHeight="1" x14ac:dyDescent="0.2">
      <c r="A88" s="48" t="s">
        <v>66</v>
      </c>
      <c r="B88" s="32">
        <v>10374</v>
      </c>
      <c r="C88" s="183">
        <v>4</v>
      </c>
      <c r="D88" s="52">
        <v>0.78800000000000003</v>
      </c>
      <c r="E88" s="52">
        <v>2.4E-2</v>
      </c>
      <c r="F88" s="53"/>
      <c r="G88" s="63">
        <v>1.96</v>
      </c>
      <c r="H88" s="53"/>
      <c r="I88" s="53"/>
      <c r="J88" s="68"/>
      <c r="K88" s="2"/>
      <c r="L88" s="135">
        <f t="shared" si="1"/>
        <v>0.78800000000000003</v>
      </c>
      <c r="M88" s="135">
        <f t="shared" si="5"/>
        <v>2.4E-2</v>
      </c>
      <c r="N88" s="135" t="str">
        <f t="shared" si="6"/>
        <v/>
      </c>
      <c r="O88" s="135">
        <f t="shared" si="2"/>
        <v>1.96</v>
      </c>
      <c r="P88" s="135" t="str">
        <f t="shared" si="3"/>
        <v/>
      </c>
      <c r="Q88" s="135" t="str">
        <f t="shared" si="4"/>
        <v/>
      </c>
      <c r="R88" s="135"/>
    </row>
    <row r="89" spans="1:18" ht="27" customHeight="1" x14ac:dyDescent="0.2">
      <c r="A89" s="48" t="s">
        <v>67</v>
      </c>
      <c r="B89" s="32">
        <v>10375</v>
      </c>
      <c r="C89" s="183">
        <v>4</v>
      </c>
      <c r="D89" s="52">
        <v>0.109</v>
      </c>
      <c r="E89" s="53"/>
      <c r="F89" s="53"/>
      <c r="G89" s="53"/>
      <c r="H89" s="53"/>
      <c r="I89" s="53"/>
      <c r="J89" s="68"/>
      <c r="K89" s="2"/>
      <c r="L89" s="135">
        <f t="shared" si="1"/>
        <v>0.109</v>
      </c>
      <c r="M89" s="135" t="str">
        <f t="shared" si="5"/>
        <v/>
      </c>
      <c r="N89" s="135" t="str">
        <f t="shared" si="6"/>
        <v/>
      </c>
      <c r="O89" s="135" t="str">
        <f t="shared" si="2"/>
        <v/>
      </c>
      <c r="P89" s="135" t="str">
        <f t="shared" si="3"/>
        <v/>
      </c>
      <c r="Q89" s="135" t="str">
        <f t="shared" si="4"/>
        <v/>
      </c>
      <c r="R89" s="135"/>
    </row>
    <row r="90" spans="1:18" ht="27" customHeight="1" x14ac:dyDescent="0.2">
      <c r="A90" s="48" t="s">
        <v>68</v>
      </c>
      <c r="B90" s="32">
        <v>10376</v>
      </c>
      <c r="C90" s="183" t="s">
        <v>20</v>
      </c>
      <c r="D90" s="52">
        <v>0.6</v>
      </c>
      <c r="E90" s="52">
        <v>1.7000000000000001E-2</v>
      </c>
      <c r="F90" s="53"/>
      <c r="G90" s="63">
        <v>1.76</v>
      </c>
      <c r="H90" s="53"/>
      <c r="I90" s="53"/>
      <c r="J90" s="68"/>
      <c r="K90" s="2"/>
      <c r="L90" s="135">
        <f t="shared" si="1"/>
        <v>0.6</v>
      </c>
      <c r="M90" s="135">
        <f t="shared" si="5"/>
        <v>1.7000000000000001E-2</v>
      </c>
      <c r="N90" s="135" t="str">
        <f t="shared" si="6"/>
        <v/>
      </c>
      <c r="O90" s="135">
        <f t="shared" si="2"/>
        <v>1.76</v>
      </c>
      <c r="P90" s="135" t="str">
        <f t="shared" si="3"/>
        <v/>
      </c>
      <c r="Q90" s="135" t="str">
        <f t="shared" si="4"/>
        <v/>
      </c>
    </row>
    <row r="91" spans="1:18" ht="27" customHeight="1" x14ac:dyDescent="0.2">
      <c r="A91" s="48" t="s">
        <v>118</v>
      </c>
      <c r="B91" s="32">
        <v>10377</v>
      </c>
      <c r="C91" s="183" t="s">
        <v>20</v>
      </c>
      <c r="D91" s="52">
        <v>0.77300000000000002</v>
      </c>
      <c r="E91" s="52">
        <v>2.1999999999999999E-2</v>
      </c>
      <c r="F91" s="53"/>
      <c r="G91" s="63">
        <v>1.86</v>
      </c>
      <c r="H91" s="53"/>
      <c r="I91" s="53"/>
      <c r="J91" s="68"/>
      <c r="K91" s="2"/>
      <c r="L91" s="135">
        <f t="shared" si="1"/>
        <v>0.77300000000000002</v>
      </c>
      <c r="M91" s="135">
        <f t="shared" si="5"/>
        <v>2.1999999999999999E-2</v>
      </c>
      <c r="N91" s="135" t="str">
        <f t="shared" si="6"/>
        <v/>
      </c>
      <c r="O91" s="135">
        <f t="shared" si="2"/>
        <v>1.86</v>
      </c>
      <c r="P91" s="135" t="str">
        <f t="shared" si="3"/>
        <v/>
      </c>
      <c r="Q91" s="135" t="str">
        <f t="shared" si="4"/>
        <v/>
      </c>
    </row>
    <row r="92" spans="1:18" ht="27" customHeight="1" x14ac:dyDescent="0.2">
      <c r="A92" s="48" t="s">
        <v>119</v>
      </c>
      <c r="B92" s="32">
        <v>10378</v>
      </c>
      <c r="C92" s="183" t="s">
        <v>20</v>
      </c>
      <c r="D92" s="52">
        <v>0.58199999999999996</v>
      </c>
      <c r="E92" s="52">
        <v>1.0999999999999999E-2</v>
      </c>
      <c r="F92" s="53"/>
      <c r="G92" s="63">
        <v>36.4</v>
      </c>
      <c r="H92" s="53"/>
      <c r="I92" s="53"/>
      <c r="J92" s="68"/>
      <c r="K92" s="2"/>
      <c r="L92" s="135">
        <f t="shared" si="1"/>
        <v>0.58199999999999996</v>
      </c>
      <c r="M92" s="135">
        <f t="shared" si="5"/>
        <v>1.0999999999999999E-2</v>
      </c>
      <c r="N92" s="135" t="str">
        <f t="shared" si="6"/>
        <v/>
      </c>
      <c r="O92" s="135">
        <f t="shared" si="2"/>
        <v>36.4</v>
      </c>
      <c r="P92" s="135" t="str">
        <f t="shared" si="3"/>
        <v/>
      </c>
      <c r="Q92" s="135" t="str">
        <f t="shared" si="4"/>
        <v/>
      </c>
    </row>
    <row r="93" spans="1:18" ht="27" customHeight="1" x14ac:dyDescent="0.2">
      <c r="A93" s="48" t="s">
        <v>647</v>
      </c>
      <c r="B93" s="32">
        <v>10379</v>
      </c>
      <c r="C93" s="183">
        <v>0</v>
      </c>
      <c r="D93" s="61">
        <v>4.774</v>
      </c>
      <c r="E93" s="57">
        <v>0.219</v>
      </c>
      <c r="F93" s="67">
        <v>2.1999999999999999E-2</v>
      </c>
      <c r="G93" s="63">
        <v>1.1599999999999999</v>
      </c>
      <c r="H93" s="53"/>
      <c r="I93" s="53"/>
      <c r="J93" s="68"/>
      <c r="K93" s="2"/>
      <c r="L93" s="135">
        <f t="shared" si="1"/>
        <v>4.774</v>
      </c>
      <c r="M93" s="135">
        <f t="shared" si="5"/>
        <v>0.219</v>
      </c>
      <c r="N93" s="135">
        <f t="shared" si="6"/>
        <v>2.1999999999999999E-2</v>
      </c>
      <c r="O93" s="135">
        <f t="shared" si="2"/>
        <v>1.1599999999999999</v>
      </c>
      <c r="P93" s="135" t="str">
        <f t="shared" si="3"/>
        <v/>
      </c>
      <c r="Q93" s="135" t="str">
        <f t="shared" si="4"/>
        <v/>
      </c>
    </row>
    <row r="94" spans="1:18" ht="27" customHeight="1" x14ac:dyDescent="0.2">
      <c r="A94" s="48" t="s">
        <v>648</v>
      </c>
      <c r="B94" s="32">
        <v>10380</v>
      </c>
      <c r="C94" s="183">
        <v>0</v>
      </c>
      <c r="D94" s="61">
        <v>4.9169999999999998</v>
      </c>
      <c r="E94" s="57">
        <v>0.22500000000000001</v>
      </c>
      <c r="F94" s="67">
        <v>2.3E-2</v>
      </c>
      <c r="G94" s="63">
        <v>1.96</v>
      </c>
      <c r="H94" s="53"/>
      <c r="I94" s="53"/>
      <c r="J94" s="68"/>
      <c r="K94" s="2"/>
      <c r="L94" s="135">
        <f t="shared" si="1"/>
        <v>4.9169999999999998</v>
      </c>
      <c r="M94" s="135">
        <f t="shared" si="5"/>
        <v>0.22500000000000001</v>
      </c>
      <c r="N94" s="135">
        <f t="shared" si="6"/>
        <v>2.3E-2</v>
      </c>
      <c r="O94" s="135">
        <f t="shared" si="2"/>
        <v>1.96</v>
      </c>
      <c r="P94" s="135" t="str">
        <f t="shared" si="3"/>
        <v/>
      </c>
      <c r="Q94" s="135" t="str">
        <f t="shared" si="4"/>
        <v/>
      </c>
    </row>
    <row r="95" spans="1:18" ht="27" customHeight="1" x14ac:dyDescent="0.2">
      <c r="A95" s="48" t="s">
        <v>69</v>
      </c>
      <c r="B95" s="32">
        <v>10381</v>
      </c>
      <c r="C95" s="183">
        <v>0</v>
      </c>
      <c r="D95" s="61">
        <v>4.2210000000000001</v>
      </c>
      <c r="E95" s="57">
        <v>0.16800000000000001</v>
      </c>
      <c r="F95" s="67">
        <v>1.7999999999999999E-2</v>
      </c>
      <c r="G95" s="63">
        <v>2.96</v>
      </c>
      <c r="H95" s="63">
        <v>0.95</v>
      </c>
      <c r="I95" s="52">
        <v>0.14699999999999999</v>
      </c>
      <c r="J95" s="76">
        <v>0.95</v>
      </c>
      <c r="K95" s="2"/>
      <c r="L95" s="135">
        <f t="shared" si="1"/>
        <v>4.2210000000000001</v>
      </c>
      <c r="M95" s="135">
        <f t="shared" si="5"/>
        <v>0.16800000000000001</v>
      </c>
      <c r="N95" s="135">
        <f t="shared" si="6"/>
        <v>1.7999999999999999E-2</v>
      </c>
      <c r="O95" s="135">
        <f t="shared" si="2"/>
        <v>2.96</v>
      </c>
      <c r="P95" s="135">
        <f t="shared" si="3"/>
        <v>0.95</v>
      </c>
      <c r="Q95" s="135">
        <f t="shared" si="4"/>
        <v>0.14699999999999999</v>
      </c>
    </row>
    <row r="96" spans="1:18" ht="27" customHeight="1" x14ac:dyDescent="0.2">
      <c r="A96" s="48" t="s">
        <v>70</v>
      </c>
      <c r="B96" s="32">
        <v>10382</v>
      </c>
      <c r="C96" s="183">
        <v>0</v>
      </c>
      <c r="D96" s="61">
        <v>5.1619999999999999</v>
      </c>
      <c r="E96" s="57">
        <v>0.14899999999999999</v>
      </c>
      <c r="F96" s="67">
        <v>1.9E-2</v>
      </c>
      <c r="G96" s="63">
        <v>3.26</v>
      </c>
      <c r="H96" s="63">
        <v>1.83</v>
      </c>
      <c r="I96" s="52">
        <v>0.16900000000000001</v>
      </c>
      <c r="J96" s="76">
        <v>1.83</v>
      </c>
      <c r="K96" s="2"/>
      <c r="L96" s="135">
        <f t="shared" si="1"/>
        <v>5.1619999999999999</v>
      </c>
      <c r="M96" s="135">
        <f t="shared" si="5"/>
        <v>0.14899999999999999</v>
      </c>
      <c r="N96" s="135">
        <f t="shared" si="6"/>
        <v>1.9E-2</v>
      </c>
      <c r="O96" s="135">
        <f t="shared" si="2"/>
        <v>3.26</v>
      </c>
      <c r="P96" s="135">
        <f t="shared" si="3"/>
        <v>1.83</v>
      </c>
      <c r="Q96" s="135">
        <f t="shared" si="4"/>
        <v>0.16900000000000001</v>
      </c>
    </row>
    <row r="97" spans="1:18" ht="27" customHeight="1" x14ac:dyDescent="0.2">
      <c r="A97" s="48" t="s">
        <v>71</v>
      </c>
      <c r="B97" s="32">
        <v>10383</v>
      </c>
      <c r="C97" s="183">
        <v>0</v>
      </c>
      <c r="D97" s="61">
        <v>4.42</v>
      </c>
      <c r="E97" s="57">
        <v>7.1999999999999995E-2</v>
      </c>
      <c r="F97" s="67">
        <v>1.2999999999999999E-2</v>
      </c>
      <c r="G97" s="63">
        <v>36.4</v>
      </c>
      <c r="H97" s="63">
        <v>2.4500000000000002</v>
      </c>
      <c r="I97" s="52">
        <v>0.129</v>
      </c>
      <c r="J97" s="76">
        <v>2.4500000000000002</v>
      </c>
      <c r="K97" s="2"/>
      <c r="L97" s="135">
        <f t="shared" si="1"/>
        <v>4.42</v>
      </c>
      <c r="M97" s="135">
        <f t="shared" si="5"/>
        <v>7.1999999999999995E-2</v>
      </c>
      <c r="N97" s="135">
        <f t="shared" si="6"/>
        <v>1.2999999999999999E-2</v>
      </c>
      <c r="O97" s="135">
        <f t="shared" si="2"/>
        <v>36.4</v>
      </c>
      <c r="P97" s="135">
        <f t="shared" si="3"/>
        <v>2.4500000000000002</v>
      </c>
      <c r="Q97" s="135">
        <f t="shared" si="4"/>
        <v>0.129</v>
      </c>
      <c r="R97" s="135"/>
    </row>
    <row r="98" spans="1:18" ht="27" customHeight="1" x14ac:dyDescent="0.2">
      <c r="A98" s="50" t="s">
        <v>220</v>
      </c>
      <c r="B98" s="32">
        <v>10384</v>
      </c>
      <c r="C98" s="183">
        <v>8</v>
      </c>
      <c r="D98" s="52">
        <v>0.70299999999999996</v>
      </c>
      <c r="E98" s="53"/>
      <c r="F98" s="53"/>
      <c r="G98" s="53"/>
      <c r="H98" s="53"/>
      <c r="I98" s="53"/>
      <c r="J98" s="69"/>
      <c r="K98" s="2"/>
      <c r="L98" s="135">
        <f t="shared" si="1"/>
        <v>0.70299999999999996</v>
      </c>
      <c r="M98" s="135" t="str">
        <f t="shared" si="5"/>
        <v/>
      </c>
      <c r="N98" s="135" t="str">
        <f t="shared" si="6"/>
        <v/>
      </c>
      <c r="O98" s="135" t="str">
        <f t="shared" si="2"/>
        <v/>
      </c>
      <c r="P98" s="135" t="str">
        <f t="shared" si="3"/>
        <v/>
      </c>
      <c r="Q98" s="135" t="str">
        <f t="shared" si="4"/>
        <v/>
      </c>
      <c r="R98" s="135"/>
    </row>
    <row r="99" spans="1:18" ht="27" customHeight="1" x14ac:dyDescent="0.2">
      <c r="A99" s="50" t="s">
        <v>221</v>
      </c>
      <c r="B99" s="32">
        <v>10385</v>
      </c>
      <c r="C99" s="183">
        <v>1</v>
      </c>
      <c r="D99" s="52">
        <v>0.93100000000000005</v>
      </c>
      <c r="E99" s="53"/>
      <c r="F99" s="53"/>
      <c r="G99" s="53"/>
      <c r="H99" s="53"/>
      <c r="I99" s="53"/>
      <c r="J99" s="69"/>
      <c r="K99" s="2"/>
      <c r="L99" s="135">
        <f t="shared" si="1"/>
        <v>0.93100000000000005</v>
      </c>
      <c r="M99" s="135" t="str">
        <f t="shared" si="5"/>
        <v/>
      </c>
      <c r="N99" s="135" t="str">
        <f t="shared" si="6"/>
        <v/>
      </c>
      <c r="O99" s="135" t="str">
        <f t="shared" si="2"/>
        <v/>
      </c>
      <c r="P99" s="135" t="str">
        <f t="shared" si="3"/>
        <v/>
      </c>
      <c r="Q99" s="135" t="str">
        <f t="shared" si="4"/>
        <v/>
      </c>
      <c r="R99" s="135"/>
    </row>
    <row r="100" spans="1:18" ht="27" customHeight="1" x14ac:dyDescent="0.2">
      <c r="A100" s="50" t="s">
        <v>222</v>
      </c>
      <c r="B100" s="32">
        <v>10386</v>
      </c>
      <c r="C100" s="183">
        <v>1</v>
      </c>
      <c r="D100" s="52">
        <v>1.4990000000000001</v>
      </c>
      <c r="E100" s="53"/>
      <c r="F100" s="53"/>
      <c r="G100" s="53"/>
      <c r="H100" s="53"/>
      <c r="I100" s="53"/>
      <c r="J100" s="69"/>
      <c r="K100" s="2"/>
      <c r="L100" s="135">
        <f t="shared" si="1"/>
        <v>1.4990000000000001</v>
      </c>
      <c r="M100" s="135" t="str">
        <f t="shared" si="5"/>
        <v/>
      </c>
      <c r="N100" s="135" t="str">
        <f t="shared" si="6"/>
        <v/>
      </c>
      <c r="O100" s="135" t="str">
        <f t="shared" si="2"/>
        <v/>
      </c>
      <c r="P100" s="135" t="str">
        <f t="shared" si="3"/>
        <v/>
      </c>
      <c r="Q100" s="135" t="str">
        <f t="shared" si="4"/>
        <v/>
      </c>
      <c r="R100" s="135"/>
    </row>
    <row r="101" spans="1:18" ht="27" customHeight="1" x14ac:dyDescent="0.2">
      <c r="A101" s="50" t="s">
        <v>223</v>
      </c>
      <c r="B101" s="32">
        <v>10387</v>
      </c>
      <c r="C101" s="183">
        <v>1</v>
      </c>
      <c r="D101" s="52">
        <v>0.47699999999999998</v>
      </c>
      <c r="E101" s="53"/>
      <c r="F101" s="53"/>
      <c r="G101" s="53"/>
      <c r="H101" s="53"/>
      <c r="I101" s="53"/>
      <c r="J101" s="69"/>
      <c r="K101" s="2"/>
      <c r="L101" s="135">
        <f t="shared" si="1"/>
        <v>0.47699999999999998</v>
      </c>
      <c r="M101" s="135" t="str">
        <f t="shared" si="5"/>
        <v/>
      </c>
      <c r="N101" s="135" t="str">
        <f t="shared" si="6"/>
        <v/>
      </c>
      <c r="O101" s="135" t="str">
        <f t="shared" si="2"/>
        <v/>
      </c>
      <c r="P101" s="135" t="str">
        <f t="shared" si="3"/>
        <v/>
      </c>
      <c r="Q101" s="135" t="str">
        <f t="shared" si="4"/>
        <v/>
      </c>
      <c r="R101" s="135"/>
    </row>
    <row r="102" spans="1:18" ht="27" customHeight="1" x14ac:dyDescent="0.2">
      <c r="A102" s="48" t="s">
        <v>72</v>
      </c>
      <c r="B102" s="32">
        <v>10388</v>
      </c>
      <c r="C102" s="183">
        <v>0</v>
      </c>
      <c r="D102" s="74">
        <v>13.992000000000001</v>
      </c>
      <c r="E102" s="60">
        <v>0.40899999999999997</v>
      </c>
      <c r="F102" s="67">
        <v>0.23499999999999999</v>
      </c>
      <c r="G102" s="53"/>
      <c r="H102" s="53"/>
      <c r="I102" s="53"/>
      <c r="J102" s="68"/>
      <c r="K102" s="2"/>
      <c r="L102" s="135">
        <f t="shared" si="1"/>
        <v>13.992000000000001</v>
      </c>
      <c r="M102" s="135">
        <f t="shared" si="5"/>
        <v>0.40899999999999997</v>
      </c>
      <c r="N102" s="135">
        <f t="shared" si="6"/>
        <v>0.23499999999999999</v>
      </c>
      <c r="O102" s="135" t="str">
        <f t="shared" si="2"/>
        <v/>
      </c>
      <c r="P102" s="135" t="str">
        <f t="shared" si="3"/>
        <v/>
      </c>
      <c r="Q102" s="135" t="str">
        <f t="shared" si="4"/>
        <v/>
      </c>
      <c r="R102" s="135"/>
    </row>
    <row r="103" spans="1:18" ht="27" customHeight="1" x14ac:dyDescent="0.2">
      <c r="A103" s="48" t="s">
        <v>649</v>
      </c>
      <c r="B103" s="32">
        <v>10389</v>
      </c>
      <c r="C103" s="183" t="s">
        <v>637</v>
      </c>
      <c r="D103" s="52">
        <v>-0.33200000000000002</v>
      </c>
      <c r="E103" s="53"/>
      <c r="F103" s="53"/>
      <c r="G103" s="63">
        <v>0</v>
      </c>
      <c r="H103" s="53"/>
      <c r="I103" s="53"/>
      <c r="J103" s="68"/>
      <c r="K103" s="138"/>
      <c r="L103" s="135">
        <f t="shared" si="1"/>
        <v>-0.33200000000000002</v>
      </c>
      <c r="M103" s="135" t="str">
        <f t="shared" si="5"/>
        <v/>
      </c>
      <c r="N103" s="135" t="str">
        <f t="shared" si="6"/>
        <v/>
      </c>
      <c r="O103" s="135">
        <f t="shared" si="2"/>
        <v>0</v>
      </c>
      <c r="P103" s="135" t="str">
        <f t="shared" si="3"/>
        <v/>
      </c>
      <c r="Q103" s="135" t="str">
        <f t="shared" si="4"/>
        <v/>
      </c>
    </row>
    <row r="104" spans="1:18" ht="27" customHeight="1" x14ac:dyDescent="0.2">
      <c r="A104" s="48" t="s">
        <v>73</v>
      </c>
      <c r="B104" s="32">
        <v>10390</v>
      </c>
      <c r="C104" s="183">
        <v>8</v>
      </c>
      <c r="D104" s="52">
        <v>-0.32700000000000001</v>
      </c>
      <c r="E104" s="70"/>
      <c r="F104" s="53"/>
      <c r="G104" s="63">
        <v>0</v>
      </c>
      <c r="H104" s="53"/>
      <c r="I104" s="53"/>
      <c r="J104" s="30"/>
      <c r="K104" s="138"/>
      <c r="L104" s="135">
        <f t="shared" si="1"/>
        <v>-0.32700000000000001</v>
      </c>
      <c r="M104" s="135" t="str">
        <f t="shared" si="5"/>
        <v/>
      </c>
      <c r="N104" s="135" t="str">
        <f t="shared" si="6"/>
        <v/>
      </c>
      <c r="O104" s="135">
        <f t="shared" si="2"/>
        <v>0</v>
      </c>
      <c r="P104" s="135" t="str">
        <f t="shared" si="3"/>
        <v/>
      </c>
      <c r="Q104" s="135" t="str">
        <f t="shared" si="4"/>
        <v/>
      </c>
    </row>
    <row r="105" spans="1:18" ht="27" customHeight="1" x14ac:dyDescent="0.2">
      <c r="A105" s="48" t="s">
        <v>74</v>
      </c>
      <c r="B105" s="32">
        <v>10391</v>
      </c>
      <c r="C105" s="183">
        <v>0</v>
      </c>
      <c r="D105" s="52">
        <v>-0.33200000000000002</v>
      </c>
      <c r="E105" s="53"/>
      <c r="F105" s="53"/>
      <c r="G105" s="63">
        <v>0</v>
      </c>
      <c r="H105" s="53"/>
      <c r="I105" s="52">
        <v>0.123</v>
      </c>
      <c r="J105" s="68"/>
      <c r="K105" s="2"/>
      <c r="L105" s="135">
        <f t="shared" si="1"/>
        <v>-0.33200000000000002</v>
      </c>
      <c r="M105" s="135" t="str">
        <f t="shared" si="5"/>
        <v/>
      </c>
      <c r="N105" s="135" t="str">
        <f t="shared" si="6"/>
        <v/>
      </c>
      <c r="O105" s="135">
        <f t="shared" si="2"/>
        <v>0</v>
      </c>
      <c r="P105" s="135" t="str">
        <f t="shared" si="3"/>
        <v/>
      </c>
      <c r="Q105" s="135">
        <f t="shared" si="4"/>
        <v>0.123</v>
      </c>
    </row>
    <row r="106" spans="1:18" ht="27" customHeight="1" x14ac:dyDescent="0.2">
      <c r="A106" s="48" t="s">
        <v>75</v>
      </c>
      <c r="B106" s="32">
        <v>10392</v>
      </c>
      <c r="C106" s="183">
        <v>0</v>
      </c>
      <c r="D106" s="61">
        <v>-2.7570000000000001</v>
      </c>
      <c r="E106" s="62">
        <v>-0.24399999999999999</v>
      </c>
      <c r="F106" s="67">
        <v>-1.7999999999999999E-2</v>
      </c>
      <c r="G106" s="63">
        <v>0</v>
      </c>
      <c r="H106" s="53"/>
      <c r="I106" s="52">
        <v>0.123</v>
      </c>
      <c r="J106" s="68"/>
      <c r="K106" s="138"/>
      <c r="L106" s="135">
        <f t="shared" si="1"/>
        <v>-2.7570000000000001</v>
      </c>
      <c r="M106" s="135">
        <f t="shared" si="5"/>
        <v>-0.24399999999999999</v>
      </c>
      <c r="N106" s="135">
        <f t="shared" si="6"/>
        <v>-1.7999999999999999E-2</v>
      </c>
      <c r="O106" s="135">
        <f t="shared" si="2"/>
        <v>0</v>
      </c>
      <c r="P106" s="135" t="str">
        <f t="shared" si="3"/>
        <v/>
      </c>
      <c r="Q106" s="135">
        <f t="shared" si="4"/>
        <v>0.123</v>
      </c>
    </row>
    <row r="107" spans="1:18" ht="27" customHeight="1" x14ac:dyDescent="0.2">
      <c r="A107" s="48" t="s">
        <v>76</v>
      </c>
      <c r="B107" s="32">
        <v>10393</v>
      </c>
      <c r="C107" s="183">
        <v>0</v>
      </c>
      <c r="D107" s="52">
        <v>-0.32700000000000001</v>
      </c>
      <c r="E107" s="53"/>
      <c r="F107" s="53"/>
      <c r="G107" s="63">
        <v>0</v>
      </c>
      <c r="H107" s="53"/>
      <c r="I107" s="52">
        <v>0.121</v>
      </c>
      <c r="J107" s="68"/>
      <c r="K107" s="138"/>
      <c r="L107" s="135">
        <f t="shared" si="1"/>
        <v>-0.32700000000000001</v>
      </c>
      <c r="M107" s="135" t="str">
        <f t="shared" si="5"/>
        <v/>
      </c>
      <c r="N107" s="135" t="str">
        <f t="shared" si="6"/>
        <v/>
      </c>
      <c r="O107" s="135">
        <f t="shared" si="2"/>
        <v>0</v>
      </c>
      <c r="P107" s="135" t="str">
        <f t="shared" si="3"/>
        <v/>
      </c>
      <c r="Q107" s="135">
        <f t="shared" si="4"/>
        <v>0.121</v>
      </c>
    </row>
    <row r="108" spans="1:18" ht="27" customHeight="1" x14ac:dyDescent="0.2">
      <c r="A108" s="48" t="s">
        <v>77</v>
      </c>
      <c r="B108" s="32">
        <v>10394</v>
      </c>
      <c r="C108" s="183">
        <v>0</v>
      </c>
      <c r="D108" s="61">
        <v>-2.734</v>
      </c>
      <c r="E108" s="57">
        <v>-0.23300000000000001</v>
      </c>
      <c r="F108" s="67">
        <v>-1.7000000000000001E-2</v>
      </c>
      <c r="G108" s="63">
        <v>0</v>
      </c>
      <c r="H108" s="53"/>
      <c r="I108" s="52">
        <v>0.121</v>
      </c>
      <c r="J108" s="68"/>
      <c r="K108" s="2"/>
      <c r="L108" s="135">
        <f t="shared" si="1"/>
        <v>-2.734</v>
      </c>
      <c r="M108" s="135">
        <f t="shared" si="5"/>
        <v>-0.23300000000000001</v>
      </c>
      <c r="N108" s="135">
        <f t="shared" si="6"/>
        <v>-1.7000000000000001E-2</v>
      </c>
      <c r="O108" s="135">
        <f t="shared" si="2"/>
        <v>0</v>
      </c>
      <c r="P108" s="135" t="str">
        <f t="shared" si="3"/>
        <v/>
      </c>
      <c r="Q108" s="135">
        <f t="shared" si="4"/>
        <v>0.121</v>
      </c>
    </row>
    <row r="109" spans="1:18" ht="27" customHeight="1" x14ac:dyDescent="0.2">
      <c r="A109" s="48" t="s">
        <v>78</v>
      </c>
      <c r="B109" s="32">
        <v>10395</v>
      </c>
      <c r="C109" s="183">
        <v>0</v>
      </c>
      <c r="D109" s="52">
        <v>-0.28899999999999998</v>
      </c>
      <c r="E109" s="53"/>
      <c r="F109" s="53"/>
      <c r="G109" s="63">
        <v>25.46</v>
      </c>
      <c r="H109" s="53"/>
      <c r="I109" s="52">
        <v>0.13800000000000001</v>
      </c>
      <c r="J109" s="68"/>
      <c r="K109" s="2"/>
      <c r="L109" s="135">
        <f t="shared" si="1"/>
        <v>-0.28899999999999998</v>
      </c>
      <c r="M109" s="135" t="str">
        <f t="shared" si="5"/>
        <v/>
      </c>
      <c r="N109" s="135" t="str">
        <f t="shared" si="6"/>
        <v/>
      </c>
      <c r="O109" s="135">
        <f t="shared" si="2"/>
        <v>25.46</v>
      </c>
      <c r="P109" s="135" t="str">
        <f t="shared" si="3"/>
        <v/>
      </c>
      <c r="Q109" s="135">
        <f t="shared" si="4"/>
        <v>0.13800000000000001</v>
      </c>
    </row>
    <row r="110" spans="1:18" ht="27" customHeight="1" x14ac:dyDescent="0.2">
      <c r="A110" s="48" t="s">
        <v>79</v>
      </c>
      <c r="B110" s="32">
        <v>10396</v>
      </c>
      <c r="C110" s="183">
        <v>0</v>
      </c>
      <c r="D110" s="61">
        <v>-2.5640000000000001</v>
      </c>
      <c r="E110" s="57">
        <v>-0.17100000000000001</v>
      </c>
      <c r="F110" s="67">
        <v>-1.2E-2</v>
      </c>
      <c r="G110" s="63">
        <v>25.46</v>
      </c>
      <c r="H110" s="53"/>
      <c r="I110" s="52">
        <v>0.13800000000000001</v>
      </c>
      <c r="J110" s="68"/>
      <c r="K110" s="2"/>
      <c r="L110" s="135">
        <f t="shared" si="1"/>
        <v>-2.5640000000000001</v>
      </c>
      <c r="M110" s="135">
        <f t="shared" si="5"/>
        <v>-0.17100000000000001</v>
      </c>
      <c r="N110" s="135">
        <f t="shared" si="6"/>
        <v>-1.2E-2</v>
      </c>
      <c r="O110" s="135">
        <f t="shared" si="2"/>
        <v>25.46</v>
      </c>
      <c r="P110" s="135" t="str">
        <f t="shared" si="3"/>
        <v/>
      </c>
      <c r="Q110" s="135">
        <f t="shared" si="4"/>
        <v>0.13800000000000001</v>
      </c>
    </row>
    <row r="111" spans="1:18" ht="27" customHeight="1" x14ac:dyDescent="0.2">
      <c r="A111" s="48" t="s">
        <v>120</v>
      </c>
      <c r="B111" s="32">
        <v>10397</v>
      </c>
      <c r="C111" s="183">
        <v>1</v>
      </c>
      <c r="D111" s="52">
        <v>0.71699999999999997</v>
      </c>
      <c r="E111" s="53"/>
      <c r="F111" s="53"/>
      <c r="G111" s="63">
        <v>1.08</v>
      </c>
      <c r="H111" s="53"/>
      <c r="I111" s="53"/>
      <c r="J111" s="68"/>
      <c r="K111" s="2"/>
      <c r="L111" s="135">
        <f t="shared" si="1"/>
        <v>0.71699999999999997</v>
      </c>
      <c r="M111" s="135" t="str">
        <f t="shared" si="5"/>
        <v/>
      </c>
      <c r="N111" s="135" t="str">
        <f t="shared" si="6"/>
        <v/>
      </c>
      <c r="O111" s="135">
        <f t="shared" si="2"/>
        <v>1.08</v>
      </c>
      <c r="P111" s="135" t="str">
        <f t="shared" si="3"/>
        <v/>
      </c>
      <c r="Q111" s="135" t="str">
        <f t="shared" si="4"/>
        <v/>
      </c>
    </row>
    <row r="112" spans="1:18" ht="27" customHeight="1" x14ac:dyDescent="0.2">
      <c r="A112" s="48" t="s">
        <v>121</v>
      </c>
      <c r="B112" s="32">
        <v>10398</v>
      </c>
      <c r="C112" s="183">
        <v>2</v>
      </c>
      <c r="D112" s="52">
        <v>0.86899999999999999</v>
      </c>
      <c r="E112" s="52">
        <v>2.4E-2</v>
      </c>
      <c r="F112" s="53"/>
      <c r="G112" s="63">
        <v>1.08</v>
      </c>
      <c r="H112" s="53"/>
      <c r="I112" s="53"/>
      <c r="J112" s="68"/>
      <c r="K112" s="2"/>
      <c r="L112" s="135">
        <f t="shared" si="1"/>
        <v>0.86899999999999999</v>
      </c>
      <c r="M112" s="135">
        <f t="shared" si="5"/>
        <v>2.4E-2</v>
      </c>
      <c r="N112" s="135" t="str">
        <f t="shared" si="6"/>
        <v/>
      </c>
      <c r="O112" s="135">
        <f t="shared" si="2"/>
        <v>1.08</v>
      </c>
      <c r="P112" s="135" t="str">
        <f t="shared" si="3"/>
        <v/>
      </c>
      <c r="Q112" s="135" t="str">
        <f t="shared" si="4"/>
        <v/>
      </c>
      <c r="R112" s="135"/>
    </row>
    <row r="113" spans="1:18" ht="27" customHeight="1" x14ac:dyDescent="0.2">
      <c r="A113" s="48" t="s">
        <v>122</v>
      </c>
      <c r="B113" s="32">
        <v>10399</v>
      </c>
      <c r="C113" s="183">
        <v>2</v>
      </c>
      <c r="D113" s="52">
        <v>0.218</v>
      </c>
      <c r="E113" s="53"/>
      <c r="F113" s="53"/>
      <c r="G113" s="53"/>
      <c r="H113" s="53"/>
      <c r="I113" s="53"/>
      <c r="J113" s="68"/>
      <c r="K113" s="2"/>
      <c r="L113" s="135">
        <f t="shared" si="1"/>
        <v>0.218</v>
      </c>
      <c r="M113" s="135" t="str">
        <f t="shared" si="5"/>
        <v/>
      </c>
      <c r="N113" s="135" t="str">
        <f t="shared" si="6"/>
        <v/>
      </c>
      <c r="O113" s="135" t="str">
        <f t="shared" si="2"/>
        <v/>
      </c>
      <c r="P113" s="135" t="str">
        <f t="shared" si="3"/>
        <v/>
      </c>
      <c r="Q113" s="135" t="str">
        <f t="shared" si="4"/>
        <v/>
      </c>
      <c r="R113" s="135"/>
    </row>
    <row r="114" spans="1:18" ht="27" customHeight="1" x14ac:dyDescent="0.2">
      <c r="A114" s="48" t="s">
        <v>123</v>
      </c>
      <c r="B114" s="32">
        <v>10400</v>
      </c>
      <c r="C114" s="183">
        <v>3</v>
      </c>
      <c r="D114" s="52">
        <v>0.67400000000000004</v>
      </c>
      <c r="E114" s="53"/>
      <c r="F114" s="53"/>
      <c r="G114" s="63">
        <v>1.83</v>
      </c>
      <c r="H114" s="53"/>
      <c r="I114" s="53"/>
      <c r="J114" s="68"/>
      <c r="K114" s="2"/>
      <c r="L114" s="135">
        <f t="shared" si="1"/>
        <v>0.67400000000000004</v>
      </c>
      <c r="M114" s="135" t="str">
        <f t="shared" si="5"/>
        <v/>
      </c>
      <c r="N114" s="135" t="str">
        <f t="shared" si="6"/>
        <v/>
      </c>
      <c r="O114" s="135">
        <f t="shared" si="2"/>
        <v>1.83</v>
      </c>
      <c r="P114" s="135" t="str">
        <f t="shared" si="3"/>
        <v/>
      </c>
      <c r="Q114" s="135" t="str">
        <f t="shared" si="4"/>
        <v/>
      </c>
      <c r="R114" s="135"/>
    </row>
    <row r="115" spans="1:18" ht="27" customHeight="1" x14ac:dyDescent="0.2">
      <c r="A115" s="48" t="s">
        <v>124</v>
      </c>
      <c r="B115" s="32">
        <v>10401</v>
      </c>
      <c r="C115" s="183">
        <v>4</v>
      </c>
      <c r="D115" s="52">
        <v>0.73599999999999999</v>
      </c>
      <c r="E115" s="52">
        <v>2.3E-2</v>
      </c>
      <c r="F115" s="53"/>
      <c r="G115" s="63">
        <v>1.83</v>
      </c>
      <c r="H115" s="53"/>
      <c r="I115" s="53"/>
      <c r="J115" s="68"/>
      <c r="K115" s="2"/>
      <c r="L115" s="135">
        <f t="shared" si="1"/>
        <v>0.73599999999999999</v>
      </c>
      <c r="M115" s="135">
        <f t="shared" si="5"/>
        <v>2.3E-2</v>
      </c>
      <c r="N115" s="135" t="str">
        <f t="shared" si="6"/>
        <v/>
      </c>
      <c r="O115" s="135">
        <f t="shared" si="2"/>
        <v>1.83</v>
      </c>
      <c r="P115" s="135" t="str">
        <f t="shared" si="3"/>
        <v/>
      </c>
      <c r="Q115" s="135" t="str">
        <f t="shared" si="4"/>
        <v/>
      </c>
    </row>
    <row r="116" spans="1:18" ht="27" customHeight="1" x14ac:dyDescent="0.2">
      <c r="A116" s="48" t="s">
        <v>125</v>
      </c>
      <c r="B116" s="32">
        <v>10402</v>
      </c>
      <c r="C116" s="183">
        <v>4</v>
      </c>
      <c r="D116" s="52">
        <v>0.10199999999999999</v>
      </c>
      <c r="E116" s="53"/>
      <c r="F116" s="53"/>
      <c r="G116" s="53"/>
      <c r="H116" s="53"/>
      <c r="I116" s="53"/>
      <c r="J116" s="68"/>
      <c r="K116" s="2"/>
      <c r="L116" s="135">
        <f t="shared" si="1"/>
        <v>0.10199999999999999</v>
      </c>
      <c r="M116" s="135" t="str">
        <f t="shared" si="5"/>
        <v/>
      </c>
      <c r="N116" s="135" t="str">
        <f t="shared" si="6"/>
        <v/>
      </c>
      <c r="O116" s="135" t="str">
        <f t="shared" si="2"/>
        <v/>
      </c>
      <c r="P116" s="135" t="str">
        <f t="shared" si="3"/>
        <v/>
      </c>
      <c r="Q116" s="135" t="str">
        <f t="shared" si="4"/>
        <v/>
      </c>
    </row>
    <row r="117" spans="1:18" ht="27" customHeight="1" x14ac:dyDescent="0.2">
      <c r="A117" s="48" t="s">
        <v>126</v>
      </c>
      <c r="B117" s="32">
        <v>10403</v>
      </c>
      <c r="C117" s="183" t="s">
        <v>20</v>
      </c>
      <c r="D117" s="52">
        <v>0.56000000000000005</v>
      </c>
      <c r="E117" s="52">
        <v>1.6E-2</v>
      </c>
      <c r="F117" s="53"/>
      <c r="G117" s="63">
        <v>1.64</v>
      </c>
      <c r="H117" s="53"/>
      <c r="I117" s="53"/>
      <c r="J117" s="68"/>
      <c r="K117" s="2"/>
      <c r="L117" s="135">
        <f t="shared" si="1"/>
        <v>0.56000000000000005</v>
      </c>
      <c r="M117" s="135">
        <f t="shared" si="5"/>
        <v>1.6E-2</v>
      </c>
      <c r="N117" s="135" t="str">
        <f t="shared" si="6"/>
        <v/>
      </c>
      <c r="O117" s="135">
        <f t="shared" si="2"/>
        <v>1.64</v>
      </c>
      <c r="P117" s="135" t="str">
        <f t="shared" si="3"/>
        <v/>
      </c>
      <c r="Q117" s="135" t="str">
        <f t="shared" si="4"/>
        <v/>
      </c>
    </row>
    <row r="118" spans="1:18" ht="27" customHeight="1" x14ac:dyDescent="0.2">
      <c r="A118" s="48" t="s">
        <v>127</v>
      </c>
      <c r="B118" s="32">
        <v>10404</v>
      </c>
      <c r="C118" s="183" t="s">
        <v>20</v>
      </c>
      <c r="D118" s="52">
        <v>0.72199999999999998</v>
      </c>
      <c r="E118" s="52">
        <v>0.02</v>
      </c>
      <c r="F118" s="53"/>
      <c r="G118" s="63">
        <v>1.73</v>
      </c>
      <c r="H118" s="53"/>
      <c r="I118" s="53"/>
      <c r="J118" s="68"/>
      <c r="K118" s="2"/>
      <c r="L118" s="135">
        <f t="shared" si="1"/>
        <v>0.72199999999999998</v>
      </c>
      <c r="M118" s="135">
        <f t="shared" si="5"/>
        <v>0.02</v>
      </c>
      <c r="N118" s="135" t="str">
        <f t="shared" si="6"/>
        <v/>
      </c>
      <c r="O118" s="135">
        <f t="shared" si="2"/>
        <v>1.73</v>
      </c>
      <c r="P118" s="135" t="str">
        <f t="shared" si="3"/>
        <v/>
      </c>
      <c r="Q118" s="135" t="str">
        <f t="shared" si="4"/>
        <v/>
      </c>
    </row>
    <row r="119" spans="1:18" ht="27" customHeight="1" x14ac:dyDescent="0.2">
      <c r="A119" s="48" t="s">
        <v>128</v>
      </c>
      <c r="B119" s="32">
        <v>10405</v>
      </c>
      <c r="C119" s="183" t="s">
        <v>20</v>
      </c>
      <c r="D119" s="52">
        <v>0.54300000000000004</v>
      </c>
      <c r="E119" s="52">
        <v>1.0999999999999999E-2</v>
      </c>
      <c r="F119" s="53"/>
      <c r="G119" s="63">
        <v>33.99</v>
      </c>
      <c r="H119" s="53"/>
      <c r="I119" s="53"/>
      <c r="J119" s="68"/>
      <c r="K119" s="2"/>
      <c r="L119" s="135">
        <f t="shared" si="1"/>
        <v>0.54300000000000004</v>
      </c>
      <c r="M119" s="135">
        <f t="shared" si="5"/>
        <v>1.0999999999999999E-2</v>
      </c>
      <c r="N119" s="135" t="str">
        <f t="shared" si="6"/>
        <v/>
      </c>
      <c r="O119" s="135">
        <f t="shared" si="2"/>
        <v>33.99</v>
      </c>
      <c r="P119" s="135" t="str">
        <f t="shared" si="3"/>
        <v/>
      </c>
      <c r="Q119" s="135" t="str">
        <f t="shared" si="4"/>
        <v/>
      </c>
    </row>
    <row r="120" spans="1:18" ht="27" customHeight="1" x14ac:dyDescent="0.2">
      <c r="A120" s="48" t="s">
        <v>650</v>
      </c>
      <c r="B120" s="32">
        <v>10406</v>
      </c>
      <c r="C120" s="183">
        <v>0</v>
      </c>
      <c r="D120" s="61">
        <v>4.4580000000000002</v>
      </c>
      <c r="E120" s="57">
        <v>0.20399999999999999</v>
      </c>
      <c r="F120" s="67">
        <v>2.1000000000000001E-2</v>
      </c>
      <c r="G120" s="63">
        <v>1.08</v>
      </c>
      <c r="H120" s="53"/>
      <c r="I120" s="53"/>
      <c r="J120" s="68"/>
      <c r="K120" s="2"/>
      <c r="L120" s="135">
        <f t="shared" si="1"/>
        <v>4.4580000000000002</v>
      </c>
      <c r="M120" s="135">
        <f t="shared" si="5"/>
        <v>0.20399999999999999</v>
      </c>
      <c r="N120" s="135">
        <f t="shared" si="6"/>
        <v>2.1000000000000001E-2</v>
      </c>
      <c r="O120" s="135">
        <f t="shared" si="2"/>
        <v>1.08</v>
      </c>
      <c r="P120" s="135" t="str">
        <f t="shared" si="3"/>
        <v/>
      </c>
      <c r="Q120" s="135" t="str">
        <f t="shared" si="4"/>
        <v/>
      </c>
    </row>
    <row r="121" spans="1:18" ht="27" customHeight="1" x14ac:dyDescent="0.2">
      <c r="A121" s="48" t="s">
        <v>651</v>
      </c>
      <c r="B121" s="32">
        <v>10407</v>
      </c>
      <c r="C121" s="183">
        <v>0</v>
      </c>
      <c r="D121" s="61">
        <v>4.5910000000000002</v>
      </c>
      <c r="E121" s="57">
        <v>0.21</v>
      </c>
      <c r="F121" s="67">
        <v>2.1000000000000001E-2</v>
      </c>
      <c r="G121" s="63">
        <v>1.83</v>
      </c>
      <c r="H121" s="53"/>
      <c r="I121" s="53"/>
      <c r="J121" s="68"/>
      <c r="K121" s="2"/>
      <c r="L121" s="135">
        <f t="shared" si="1"/>
        <v>4.5910000000000002</v>
      </c>
      <c r="M121" s="135">
        <f t="shared" si="5"/>
        <v>0.21</v>
      </c>
      <c r="N121" s="135">
        <f t="shared" si="6"/>
        <v>2.1000000000000001E-2</v>
      </c>
      <c r="O121" s="135">
        <f t="shared" si="2"/>
        <v>1.83</v>
      </c>
      <c r="P121" s="135" t="str">
        <f t="shared" si="3"/>
        <v/>
      </c>
      <c r="Q121" s="135" t="str">
        <f t="shared" si="4"/>
        <v/>
      </c>
    </row>
    <row r="122" spans="1:18" ht="27" customHeight="1" x14ac:dyDescent="0.2">
      <c r="A122" s="48" t="s">
        <v>129</v>
      </c>
      <c r="B122" s="32">
        <v>10408</v>
      </c>
      <c r="C122" s="183">
        <v>0</v>
      </c>
      <c r="D122" s="61">
        <v>3.9409999999999998</v>
      </c>
      <c r="E122" s="57">
        <v>0.157</v>
      </c>
      <c r="F122" s="67">
        <v>1.7000000000000001E-2</v>
      </c>
      <c r="G122" s="63">
        <v>2.76</v>
      </c>
      <c r="H122" s="63">
        <v>0.88</v>
      </c>
      <c r="I122" s="52">
        <v>0.13700000000000001</v>
      </c>
      <c r="J122" s="76">
        <v>0.88</v>
      </c>
      <c r="K122" s="2"/>
      <c r="L122" s="135">
        <f t="shared" ref="L122:L185" si="7">IF(D122&lt;&gt;"",ROUND(D122,3),"")</f>
        <v>3.9409999999999998</v>
      </c>
      <c r="M122" s="135">
        <f t="shared" si="5"/>
        <v>0.157</v>
      </c>
      <c r="N122" s="135">
        <f t="shared" si="6"/>
        <v>1.7000000000000001E-2</v>
      </c>
      <c r="O122" s="135">
        <f t="shared" ref="O122:O185" si="8">IF(G122&lt;&gt;"",ROUND(G122,2),"")</f>
        <v>2.76</v>
      </c>
      <c r="P122" s="135">
        <f t="shared" ref="P122:P185" si="9">IF(H122&lt;&gt;"",ROUND(H122,2),"")</f>
        <v>0.88</v>
      </c>
      <c r="Q122" s="135">
        <f t="shared" ref="Q122:Q185" si="10">IF(I122&lt;&gt;"",ROUND(I122,3),"")</f>
        <v>0.13700000000000001</v>
      </c>
      <c r="R122" s="135"/>
    </row>
    <row r="123" spans="1:18" ht="27" customHeight="1" x14ac:dyDescent="0.2">
      <c r="A123" s="48" t="s">
        <v>130</v>
      </c>
      <c r="B123" s="32">
        <v>10409</v>
      </c>
      <c r="C123" s="183">
        <v>0</v>
      </c>
      <c r="D123" s="61">
        <v>4.82</v>
      </c>
      <c r="E123" s="57">
        <v>0.13900000000000001</v>
      </c>
      <c r="F123" s="67">
        <v>1.7000000000000001E-2</v>
      </c>
      <c r="G123" s="63">
        <v>3.04</v>
      </c>
      <c r="H123" s="63">
        <v>1.71</v>
      </c>
      <c r="I123" s="52">
        <v>0.158</v>
      </c>
      <c r="J123" s="76">
        <v>1.71</v>
      </c>
      <c r="K123" s="2"/>
      <c r="L123" s="135">
        <f t="shared" si="7"/>
        <v>4.82</v>
      </c>
      <c r="M123" s="135">
        <f t="shared" si="5"/>
        <v>0.13900000000000001</v>
      </c>
      <c r="N123" s="135">
        <f t="shared" si="6"/>
        <v>1.7000000000000001E-2</v>
      </c>
      <c r="O123" s="135">
        <f t="shared" si="8"/>
        <v>3.04</v>
      </c>
      <c r="P123" s="135">
        <f t="shared" si="9"/>
        <v>1.71</v>
      </c>
      <c r="Q123" s="135">
        <f t="shared" si="10"/>
        <v>0.158</v>
      </c>
      <c r="R123" s="135"/>
    </row>
    <row r="124" spans="1:18" ht="27" customHeight="1" x14ac:dyDescent="0.2">
      <c r="A124" s="51" t="s">
        <v>131</v>
      </c>
      <c r="B124" s="32">
        <v>10410</v>
      </c>
      <c r="C124" s="183">
        <v>0</v>
      </c>
      <c r="D124" s="61">
        <v>4.1269999999999998</v>
      </c>
      <c r="E124" s="57">
        <v>6.8000000000000005E-2</v>
      </c>
      <c r="F124" s="67">
        <v>1.2E-2</v>
      </c>
      <c r="G124" s="63">
        <v>33.99</v>
      </c>
      <c r="H124" s="63">
        <v>2.2799999999999998</v>
      </c>
      <c r="I124" s="52">
        <v>0.121</v>
      </c>
      <c r="J124" s="76">
        <v>2.2799999999999998</v>
      </c>
      <c r="K124" s="2"/>
      <c r="L124" s="135">
        <f t="shared" si="7"/>
        <v>4.1269999999999998</v>
      </c>
      <c r="M124" s="135">
        <f t="shared" si="5"/>
        <v>6.8000000000000005E-2</v>
      </c>
      <c r="N124" s="135">
        <f t="shared" si="6"/>
        <v>1.2E-2</v>
      </c>
      <c r="O124" s="135">
        <f t="shared" si="8"/>
        <v>33.99</v>
      </c>
      <c r="P124" s="135">
        <f t="shared" si="9"/>
        <v>2.2799999999999998</v>
      </c>
      <c r="Q124" s="135">
        <f t="shared" si="10"/>
        <v>0.121</v>
      </c>
      <c r="R124" s="135"/>
    </row>
    <row r="125" spans="1:18" ht="27" customHeight="1" x14ac:dyDescent="0.2">
      <c r="A125" s="50" t="s">
        <v>224</v>
      </c>
      <c r="B125" s="32">
        <v>10411</v>
      </c>
      <c r="C125" s="183">
        <v>8</v>
      </c>
      <c r="D125" s="52">
        <v>0.65600000000000003</v>
      </c>
      <c r="E125" s="53"/>
      <c r="F125" s="53"/>
      <c r="G125" s="53"/>
      <c r="H125" s="53"/>
      <c r="I125" s="53"/>
      <c r="J125" s="69"/>
      <c r="K125" s="2"/>
      <c r="L125" s="135">
        <f t="shared" si="7"/>
        <v>0.65600000000000003</v>
      </c>
      <c r="M125" s="135" t="str">
        <f t="shared" si="5"/>
        <v/>
      </c>
      <c r="N125" s="135" t="str">
        <f t="shared" si="6"/>
        <v/>
      </c>
      <c r="O125" s="135" t="str">
        <f t="shared" si="8"/>
        <v/>
      </c>
      <c r="P125" s="135" t="str">
        <f t="shared" si="9"/>
        <v/>
      </c>
      <c r="Q125" s="135" t="str">
        <f t="shared" si="10"/>
        <v/>
      </c>
      <c r="R125" s="135"/>
    </row>
    <row r="126" spans="1:18" ht="27" customHeight="1" x14ac:dyDescent="0.2">
      <c r="A126" s="50" t="s">
        <v>225</v>
      </c>
      <c r="B126" s="32">
        <v>10412</v>
      </c>
      <c r="C126" s="183">
        <v>1</v>
      </c>
      <c r="D126" s="52">
        <v>0.86899999999999999</v>
      </c>
      <c r="E126" s="53"/>
      <c r="F126" s="53"/>
      <c r="G126" s="53"/>
      <c r="H126" s="53"/>
      <c r="I126" s="53"/>
      <c r="J126" s="69"/>
      <c r="K126" s="2"/>
      <c r="L126" s="135">
        <f t="shared" si="7"/>
        <v>0.86899999999999999</v>
      </c>
      <c r="M126" s="135" t="str">
        <f t="shared" si="5"/>
        <v/>
      </c>
      <c r="N126" s="135" t="str">
        <f t="shared" si="6"/>
        <v/>
      </c>
      <c r="O126" s="135" t="str">
        <f t="shared" si="8"/>
        <v/>
      </c>
      <c r="P126" s="135" t="str">
        <f t="shared" si="9"/>
        <v/>
      </c>
      <c r="Q126" s="135" t="str">
        <f t="shared" si="10"/>
        <v/>
      </c>
      <c r="R126" s="135"/>
    </row>
    <row r="127" spans="1:18" ht="27" customHeight="1" x14ac:dyDescent="0.2">
      <c r="A127" s="50" t="s">
        <v>226</v>
      </c>
      <c r="B127" s="32">
        <v>10413</v>
      </c>
      <c r="C127" s="183">
        <v>1</v>
      </c>
      <c r="D127" s="52">
        <v>1.4</v>
      </c>
      <c r="E127" s="53"/>
      <c r="F127" s="53"/>
      <c r="G127" s="53"/>
      <c r="H127" s="53"/>
      <c r="I127" s="53"/>
      <c r="J127" s="69"/>
      <c r="K127" s="2"/>
      <c r="L127" s="135">
        <f t="shared" si="7"/>
        <v>1.4</v>
      </c>
      <c r="M127" s="135" t="str">
        <f t="shared" si="5"/>
        <v/>
      </c>
      <c r="N127" s="135" t="str">
        <f t="shared" si="6"/>
        <v/>
      </c>
      <c r="O127" s="135" t="str">
        <f t="shared" si="8"/>
        <v/>
      </c>
      <c r="P127" s="135" t="str">
        <f t="shared" si="9"/>
        <v/>
      </c>
      <c r="Q127" s="135" t="str">
        <f t="shared" si="10"/>
        <v/>
      </c>
      <c r="R127" s="135"/>
    </row>
    <row r="128" spans="1:18" ht="27" customHeight="1" x14ac:dyDescent="0.2">
      <c r="A128" s="50" t="s">
        <v>227</v>
      </c>
      <c r="B128" s="32">
        <v>10414</v>
      </c>
      <c r="C128" s="183">
        <v>1</v>
      </c>
      <c r="D128" s="52">
        <v>0.44500000000000001</v>
      </c>
      <c r="E128" s="53"/>
      <c r="F128" s="53"/>
      <c r="G128" s="53"/>
      <c r="H128" s="53"/>
      <c r="I128" s="53"/>
      <c r="J128" s="69"/>
      <c r="K128" s="138"/>
      <c r="L128" s="135">
        <f t="shared" si="7"/>
        <v>0.44500000000000001</v>
      </c>
      <c r="M128" s="135" t="str">
        <f t="shared" si="5"/>
        <v/>
      </c>
      <c r="N128" s="135" t="str">
        <f t="shared" si="6"/>
        <v/>
      </c>
      <c r="O128" s="135" t="str">
        <f t="shared" si="8"/>
        <v/>
      </c>
      <c r="P128" s="135" t="str">
        <f t="shared" si="9"/>
        <v/>
      </c>
      <c r="Q128" s="135" t="str">
        <f t="shared" si="10"/>
        <v/>
      </c>
    </row>
    <row r="129" spans="1:18" ht="27" customHeight="1" x14ac:dyDescent="0.2">
      <c r="A129" s="48" t="s">
        <v>132</v>
      </c>
      <c r="B129" s="32">
        <v>10415</v>
      </c>
      <c r="C129" s="183">
        <v>0</v>
      </c>
      <c r="D129" s="74">
        <v>13.065</v>
      </c>
      <c r="E129" s="60">
        <v>0.38200000000000001</v>
      </c>
      <c r="F129" s="67">
        <v>0.219</v>
      </c>
      <c r="G129" s="53"/>
      <c r="H129" s="53"/>
      <c r="I129" s="53"/>
      <c r="J129" s="68"/>
      <c r="K129" s="138"/>
      <c r="L129" s="135">
        <f t="shared" si="7"/>
        <v>13.065</v>
      </c>
      <c r="M129" s="135">
        <f t="shared" si="5"/>
        <v>0.38200000000000001</v>
      </c>
      <c r="N129" s="135">
        <f t="shared" si="6"/>
        <v>0.219</v>
      </c>
      <c r="O129" s="135" t="str">
        <f t="shared" si="8"/>
        <v/>
      </c>
      <c r="P129" s="135" t="str">
        <f t="shared" si="9"/>
        <v/>
      </c>
      <c r="Q129" s="135" t="str">
        <f t="shared" si="10"/>
        <v/>
      </c>
    </row>
    <row r="130" spans="1:18" ht="27" customHeight="1" x14ac:dyDescent="0.2">
      <c r="A130" s="48" t="s">
        <v>652</v>
      </c>
      <c r="B130" s="32">
        <v>10416</v>
      </c>
      <c r="C130" s="183" t="s">
        <v>637</v>
      </c>
      <c r="D130" s="52">
        <v>-0.31</v>
      </c>
      <c r="E130" s="53"/>
      <c r="F130" s="53"/>
      <c r="G130" s="63">
        <v>0</v>
      </c>
      <c r="H130" s="53"/>
      <c r="I130" s="53"/>
      <c r="J130" s="68"/>
      <c r="K130" s="2"/>
      <c r="L130" s="135">
        <f t="shared" si="7"/>
        <v>-0.31</v>
      </c>
      <c r="M130" s="135" t="str">
        <f t="shared" si="5"/>
        <v/>
      </c>
      <c r="N130" s="135" t="str">
        <f t="shared" si="6"/>
        <v/>
      </c>
      <c r="O130" s="135">
        <f t="shared" si="8"/>
        <v>0</v>
      </c>
      <c r="P130" s="135" t="str">
        <f t="shared" si="9"/>
        <v/>
      </c>
      <c r="Q130" s="135" t="str">
        <f t="shared" si="10"/>
        <v/>
      </c>
    </row>
    <row r="131" spans="1:18" ht="27" customHeight="1" x14ac:dyDescent="0.2">
      <c r="A131" s="48" t="s">
        <v>133</v>
      </c>
      <c r="B131" s="32">
        <v>10417</v>
      </c>
      <c r="C131" s="183">
        <v>8</v>
      </c>
      <c r="D131" s="52">
        <v>-0.30499999999999999</v>
      </c>
      <c r="E131" s="53"/>
      <c r="F131" s="53"/>
      <c r="G131" s="63">
        <v>0</v>
      </c>
      <c r="H131" s="53"/>
      <c r="I131" s="53"/>
      <c r="J131" s="30"/>
      <c r="K131" s="138"/>
      <c r="L131" s="135">
        <f t="shared" si="7"/>
        <v>-0.30499999999999999</v>
      </c>
      <c r="M131" s="135" t="str">
        <f t="shared" si="5"/>
        <v/>
      </c>
      <c r="N131" s="135" t="str">
        <f t="shared" si="6"/>
        <v/>
      </c>
      <c r="O131" s="135">
        <f t="shared" si="8"/>
        <v>0</v>
      </c>
      <c r="P131" s="135" t="str">
        <f t="shared" si="9"/>
        <v/>
      </c>
      <c r="Q131" s="135" t="str">
        <f t="shared" si="10"/>
        <v/>
      </c>
    </row>
    <row r="132" spans="1:18" ht="27" customHeight="1" x14ac:dyDescent="0.2">
      <c r="A132" s="48" t="s">
        <v>134</v>
      </c>
      <c r="B132" s="32">
        <v>10418</v>
      </c>
      <c r="C132" s="183">
        <v>0</v>
      </c>
      <c r="D132" s="52">
        <v>-0.31</v>
      </c>
      <c r="E132" s="53"/>
      <c r="F132" s="53"/>
      <c r="G132" s="63">
        <v>0</v>
      </c>
      <c r="H132" s="53"/>
      <c r="I132" s="52">
        <v>0.115</v>
      </c>
      <c r="J132" s="30"/>
      <c r="K132" s="138"/>
      <c r="L132" s="135">
        <f t="shared" si="7"/>
        <v>-0.31</v>
      </c>
      <c r="M132" s="135" t="str">
        <f t="shared" si="5"/>
        <v/>
      </c>
      <c r="N132" s="135" t="str">
        <f t="shared" si="6"/>
        <v/>
      </c>
      <c r="O132" s="135">
        <f t="shared" si="8"/>
        <v>0</v>
      </c>
      <c r="P132" s="135" t="str">
        <f t="shared" si="9"/>
        <v/>
      </c>
      <c r="Q132" s="135">
        <f t="shared" si="10"/>
        <v>0.115</v>
      </c>
    </row>
    <row r="133" spans="1:18" ht="27" customHeight="1" x14ac:dyDescent="0.2">
      <c r="A133" s="48" t="s">
        <v>135</v>
      </c>
      <c r="B133" s="32">
        <v>10419</v>
      </c>
      <c r="C133" s="183">
        <v>0</v>
      </c>
      <c r="D133" s="61">
        <v>-2.5739999999999998</v>
      </c>
      <c r="E133" s="62">
        <v>-0.22800000000000001</v>
      </c>
      <c r="F133" s="67">
        <v>-1.7000000000000001E-2</v>
      </c>
      <c r="G133" s="63">
        <v>0</v>
      </c>
      <c r="H133" s="53"/>
      <c r="I133" s="52">
        <v>0.115</v>
      </c>
      <c r="J133" s="30"/>
      <c r="K133" s="2"/>
      <c r="L133" s="135">
        <f t="shared" si="7"/>
        <v>-2.5739999999999998</v>
      </c>
      <c r="M133" s="135">
        <f t="shared" si="5"/>
        <v>-0.22800000000000001</v>
      </c>
      <c r="N133" s="135">
        <f t="shared" si="6"/>
        <v>-1.7000000000000001E-2</v>
      </c>
      <c r="O133" s="135">
        <f t="shared" si="8"/>
        <v>0</v>
      </c>
      <c r="P133" s="135" t="str">
        <f t="shared" si="9"/>
        <v/>
      </c>
      <c r="Q133" s="135">
        <f t="shared" si="10"/>
        <v>0.115</v>
      </c>
    </row>
    <row r="134" spans="1:18" ht="27" customHeight="1" x14ac:dyDescent="0.2">
      <c r="A134" s="48" t="s">
        <v>136</v>
      </c>
      <c r="B134" s="32">
        <v>10420</v>
      </c>
      <c r="C134" s="183">
        <v>0</v>
      </c>
      <c r="D134" s="52">
        <v>-0.30499999999999999</v>
      </c>
      <c r="E134" s="53"/>
      <c r="F134" s="53"/>
      <c r="G134" s="63">
        <v>0</v>
      </c>
      <c r="H134" s="53"/>
      <c r="I134" s="52">
        <v>0.113</v>
      </c>
      <c r="J134" s="30"/>
      <c r="K134" s="2"/>
      <c r="L134" s="135">
        <f t="shared" si="7"/>
        <v>-0.30499999999999999</v>
      </c>
      <c r="M134" s="135" t="str">
        <f t="shared" si="5"/>
        <v/>
      </c>
      <c r="N134" s="135" t="str">
        <f t="shared" si="6"/>
        <v/>
      </c>
      <c r="O134" s="135">
        <f t="shared" si="8"/>
        <v>0</v>
      </c>
      <c r="P134" s="135" t="str">
        <f t="shared" si="9"/>
        <v/>
      </c>
      <c r="Q134" s="135">
        <f t="shared" si="10"/>
        <v>0.113</v>
      </c>
    </row>
    <row r="135" spans="1:18" ht="27" customHeight="1" x14ac:dyDescent="0.2">
      <c r="A135" s="48" t="s">
        <v>137</v>
      </c>
      <c r="B135" s="32">
        <v>10421</v>
      </c>
      <c r="C135" s="183">
        <v>0</v>
      </c>
      <c r="D135" s="61">
        <v>-2.5529999999999999</v>
      </c>
      <c r="E135" s="57">
        <v>-0.218</v>
      </c>
      <c r="F135" s="67">
        <v>-1.6E-2</v>
      </c>
      <c r="G135" s="63">
        <v>0</v>
      </c>
      <c r="H135" s="53"/>
      <c r="I135" s="52">
        <v>0.113</v>
      </c>
      <c r="J135" s="30"/>
      <c r="K135" s="2"/>
      <c r="L135" s="135">
        <f t="shared" si="7"/>
        <v>-2.5529999999999999</v>
      </c>
      <c r="M135" s="135">
        <f t="shared" si="5"/>
        <v>-0.218</v>
      </c>
      <c r="N135" s="135">
        <f t="shared" si="6"/>
        <v>-1.6E-2</v>
      </c>
      <c r="O135" s="135">
        <f t="shared" si="8"/>
        <v>0</v>
      </c>
      <c r="P135" s="135" t="str">
        <f t="shared" si="9"/>
        <v/>
      </c>
      <c r="Q135" s="135">
        <f t="shared" si="10"/>
        <v>0.113</v>
      </c>
    </row>
    <row r="136" spans="1:18" ht="27" customHeight="1" x14ac:dyDescent="0.2">
      <c r="A136" s="48" t="s">
        <v>138</v>
      </c>
      <c r="B136" s="32">
        <v>10422</v>
      </c>
      <c r="C136" s="183">
        <v>0</v>
      </c>
      <c r="D136" s="52">
        <v>-0.27</v>
      </c>
      <c r="E136" s="53"/>
      <c r="F136" s="53"/>
      <c r="G136" s="63">
        <v>23.78</v>
      </c>
      <c r="H136" s="53"/>
      <c r="I136" s="52">
        <v>0.129</v>
      </c>
      <c r="J136" s="30"/>
      <c r="K136" s="2"/>
      <c r="L136" s="135">
        <f t="shared" si="7"/>
        <v>-0.27</v>
      </c>
      <c r="M136" s="135" t="str">
        <f t="shared" si="5"/>
        <v/>
      </c>
      <c r="N136" s="135" t="str">
        <f t="shared" si="6"/>
        <v/>
      </c>
      <c r="O136" s="135">
        <f t="shared" si="8"/>
        <v>23.78</v>
      </c>
      <c r="P136" s="135" t="str">
        <f t="shared" si="9"/>
        <v/>
      </c>
      <c r="Q136" s="135">
        <f t="shared" si="10"/>
        <v>0.129</v>
      </c>
    </row>
    <row r="137" spans="1:18" ht="27" customHeight="1" x14ac:dyDescent="0.2">
      <c r="A137" s="48" t="s">
        <v>139</v>
      </c>
      <c r="B137" s="32">
        <v>10423</v>
      </c>
      <c r="C137" s="183">
        <v>0</v>
      </c>
      <c r="D137" s="61">
        <v>-2.3940000000000001</v>
      </c>
      <c r="E137" s="57">
        <v>-0.16</v>
      </c>
      <c r="F137" s="67">
        <v>-1.0999999999999999E-2</v>
      </c>
      <c r="G137" s="63">
        <v>23.78</v>
      </c>
      <c r="H137" s="53"/>
      <c r="I137" s="52">
        <v>0.129</v>
      </c>
      <c r="J137" s="30"/>
      <c r="K137" s="2"/>
      <c r="L137" s="135">
        <f t="shared" si="7"/>
        <v>-2.3940000000000001</v>
      </c>
      <c r="M137" s="135">
        <f t="shared" ref="M137:M191" si="11">IF(E137&lt;&gt;"",ROUND(E137,3),"")</f>
        <v>-0.16</v>
      </c>
      <c r="N137" s="135">
        <f t="shared" ref="N137:N191" si="12">IF(F137&lt;&gt;"",ROUND(F137,3),"")</f>
        <v>-1.0999999999999999E-2</v>
      </c>
      <c r="O137" s="135">
        <f t="shared" si="8"/>
        <v>23.78</v>
      </c>
      <c r="P137" s="135" t="str">
        <f t="shared" si="9"/>
        <v/>
      </c>
      <c r="Q137" s="135">
        <f t="shared" si="10"/>
        <v>0.129</v>
      </c>
      <c r="R137" s="135"/>
    </row>
    <row r="138" spans="1:18" ht="27" customHeight="1" x14ac:dyDescent="0.2">
      <c r="A138" s="48" t="s">
        <v>140</v>
      </c>
      <c r="B138" s="32">
        <v>10424</v>
      </c>
      <c r="C138" s="183">
        <v>1</v>
      </c>
      <c r="D138" s="52">
        <v>0.53300000000000003</v>
      </c>
      <c r="E138" s="53"/>
      <c r="F138" s="53"/>
      <c r="G138" s="63">
        <v>0.8</v>
      </c>
      <c r="H138" s="53"/>
      <c r="I138" s="53"/>
      <c r="J138" s="68"/>
      <c r="K138" s="2"/>
      <c r="L138" s="135">
        <f t="shared" si="7"/>
        <v>0.53300000000000003</v>
      </c>
      <c r="M138" s="135" t="str">
        <f t="shared" si="11"/>
        <v/>
      </c>
      <c r="N138" s="135" t="str">
        <f t="shared" si="12"/>
        <v/>
      </c>
      <c r="O138" s="135">
        <f t="shared" si="8"/>
        <v>0.8</v>
      </c>
      <c r="P138" s="135" t="str">
        <f t="shared" si="9"/>
        <v/>
      </c>
      <c r="Q138" s="135" t="str">
        <f t="shared" si="10"/>
        <v/>
      </c>
      <c r="R138" s="135"/>
    </row>
    <row r="139" spans="1:18" ht="27" customHeight="1" x14ac:dyDescent="0.2">
      <c r="A139" s="48" t="s">
        <v>141</v>
      </c>
      <c r="B139" s="32">
        <v>10425</v>
      </c>
      <c r="C139" s="183">
        <v>2</v>
      </c>
      <c r="D139" s="52">
        <v>0.64600000000000002</v>
      </c>
      <c r="E139" s="52">
        <v>1.7999999999999999E-2</v>
      </c>
      <c r="F139" s="53"/>
      <c r="G139" s="63">
        <v>0.8</v>
      </c>
      <c r="H139" s="53"/>
      <c r="I139" s="53"/>
      <c r="J139" s="68"/>
      <c r="K139" s="2"/>
      <c r="L139" s="135">
        <f t="shared" si="7"/>
        <v>0.64600000000000002</v>
      </c>
      <c r="M139" s="135">
        <f t="shared" si="11"/>
        <v>1.7999999999999999E-2</v>
      </c>
      <c r="N139" s="135" t="str">
        <f t="shared" si="12"/>
        <v/>
      </c>
      <c r="O139" s="135">
        <f t="shared" si="8"/>
        <v>0.8</v>
      </c>
      <c r="P139" s="135" t="str">
        <f t="shared" si="9"/>
        <v/>
      </c>
      <c r="Q139" s="135" t="str">
        <f t="shared" si="10"/>
        <v/>
      </c>
      <c r="R139" s="135"/>
    </row>
    <row r="140" spans="1:18" ht="27" customHeight="1" x14ac:dyDescent="0.2">
      <c r="A140" s="48" t="s">
        <v>142</v>
      </c>
      <c r="B140" s="32">
        <v>10426</v>
      </c>
      <c r="C140" s="183">
        <v>2</v>
      </c>
      <c r="D140" s="52">
        <v>0.16200000000000001</v>
      </c>
      <c r="E140" s="53"/>
      <c r="F140" s="53"/>
      <c r="G140" s="64"/>
      <c r="H140" s="53"/>
      <c r="I140" s="53"/>
      <c r="J140" s="68"/>
      <c r="K140" s="2"/>
      <c r="L140" s="135">
        <f t="shared" si="7"/>
        <v>0.16200000000000001</v>
      </c>
      <c r="M140" s="135" t="str">
        <f t="shared" si="11"/>
        <v/>
      </c>
      <c r="N140" s="135" t="str">
        <f t="shared" si="12"/>
        <v/>
      </c>
      <c r="O140" s="135" t="str">
        <f t="shared" si="8"/>
        <v/>
      </c>
      <c r="P140" s="135" t="str">
        <f t="shared" si="9"/>
        <v/>
      </c>
      <c r="Q140" s="135" t="str">
        <f t="shared" si="10"/>
        <v/>
      </c>
    </row>
    <row r="141" spans="1:18" ht="27" customHeight="1" x14ac:dyDescent="0.2">
      <c r="A141" s="48" t="s">
        <v>143</v>
      </c>
      <c r="B141" s="32">
        <v>10427</v>
      </c>
      <c r="C141" s="183">
        <v>3</v>
      </c>
      <c r="D141" s="52">
        <v>0.501</v>
      </c>
      <c r="E141" s="53"/>
      <c r="F141" s="53"/>
      <c r="G141" s="63">
        <v>1.36</v>
      </c>
      <c r="H141" s="53"/>
      <c r="I141" s="53"/>
      <c r="J141" s="68"/>
      <c r="K141" s="2"/>
      <c r="L141" s="135">
        <f t="shared" si="7"/>
        <v>0.501</v>
      </c>
      <c r="M141" s="135" t="str">
        <f t="shared" si="11"/>
        <v/>
      </c>
      <c r="N141" s="135" t="str">
        <f t="shared" si="12"/>
        <v/>
      </c>
      <c r="O141" s="135">
        <f t="shared" si="8"/>
        <v>1.36</v>
      </c>
      <c r="P141" s="135" t="str">
        <f t="shared" si="9"/>
        <v/>
      </c>
      <c r="Q141" s="135" t="str">
        <f t="shared" si="10"/>
        <v/>
      </c>
    </row>
    <row r="142" spans="1:18" ht="27" customHeight="1" x14ac:dyDescent="0.2">
      <c r="A142" s="48" t="s">
        <v>144</v>
      </c>
      <c r="B142" s="32">
        <v>10428</v>
      </c>
      <c r="C142" s="183">
        <v>4</v>
      </c>
      <c r="D142" s="52">
        <v>0.54700000000000004</v>
      </c>
      <c r="E142" s="52">
        <v>1.7000000000000001E-2</v>
      </c>
      <c r="F142" s="53"/>
      <c r="G142" s="63">
        <v>1.36</v>
      </c>
      <c r="H142" s="53"/>
      <c r="I142" s="53"/>
      <c r="J142" s="68"/>
      <c r="K142" s="2"/>
      <c r="L142" s="135">
        <f t="shared" si="7"/>
        <v>0.54700000000000004</v>
      </c>
      <c r="M142" s="135">
        <f t="shared" si="11"/>
        <v>1.7000000000000001E-2</v>
      </c>
      <c r="N142" s="135" t="str">
        <f t="shared" si="12"/>
        <v/>
      </c>
      <c r="O142" s="135">
        <f t="shared" si="8"/>
        <v>1.36</v>
      </c>
      <c r="P142" s="135" t="str">
        <f t="shared" si="9"/>
        <v/>
      </c>
      <c r="Q142" s="135" t="str">
        <f t="shared" si="10"/>
        <v/>
      </c>
    </row>
    <row r="143" spans="1:18" ht="27" customHeight="1" x14ac:dyDescent="0.2">
      <c r="A143" s="48" t="s">
        <v>145</v>
      </c>
      <c r="B143" s="32">
        <v>10429</v>
      </c>
      <c r="C143" s="183">
        <v>4</v>
      </c>
      <c r="D143" s="52">
        <v>7.4999999999999997E-2</v>
      </c>
      <c r="E143" s="53"/>
      <c r="F143" s="53"/>
      <c r="G143" s="64"/>
      <c r="H143" s="53"/>
      <c r="I143" s="53"/>
      <c r="J143" s="68"/>
      <c r="K143" s="2"/>
      <c r="L143" s="135">
        <f t="shared" si="7"/>
        <v>7.4999999999999997E-2</v>
      </c>
      <c r="M143" s="135" t="str">
        <f t="shared" si="11"/>
        <v/>
      </c>
      <c r="N143" s="135" t="str">
        <f t="shared" si="12"/>
        <v/>
      </c>
      <c r="O143" s="135" t="str">
        <f t="shared" si="8"/>
        <v/>
      </c>
      <c r="P143" s="135" t="str">
        <f t="shared" si="9"/>
        <v/>
      </c>
      <c r="Q143" s="135" t="str">
        <f t="shared" si="10"/>
        <v/>
      </c>
    </row>
    <row r="144" spans="1:18" ht="27" customHeight="1" x14ac:dyDescent="0.2">
      <c r="A144" s="48" t="s">
        <v>146</v>
      </c>
      <c r="B144" s="32">
        <v>10430</v>
      </c>
      <c r="C144" s="183" t="s">
        <v>20</v>
      </c>
      <c r="D144" s="52">
        <v>0.41599999999999998</v>
      </c>
      <c r="E144" s="52">
        <v>1.2E-2</v>
      </c>
      <c r="F144" s="53"/>
      <c r="G144" s="63">
        <v>1.22</v>
      </c>
      <c r="H144" s="53"/>
      <c r="I144" s="53"/>
      <c r="J144" s="68"/>
      <c r="K144" s="2"/>
      <c r="L144" s="135">
        <f t="shared" si="7"/>
        <v>0.41599999999999998</v>
      </c>
      <c r="M144" s="135">
        <f t="shared" si="11"/>
        <v>1.2E-2</v>
      </c>
      <c r="N144" s="135" t="str">
        <f t="shared" si="12"/>
        <v/>
      </c>
      <c r="O144" s="135">
        <f t="shared" si="8"/>
        <v>1.22</v>
      </c>
      <c r="P144" s="135" t="str">
        <f t="shared" si="9"/>
        <v/>
      </c>
      <c r="Q144" s="135" t="str">
        <f t="shared" si="10"/>
        <v/>
      </c>
    </row>
    <row r="145" spans="1:18" ht="27" customHeight="1" x14ac:dyDescent="0.2">
      <c r="A145" s="48" t="s">
        <v>147</v>
      </c>
      <c r="B145" s="32">
        <v>10431</v>
      </c>
      <c r="C145" s="183" t="s">
        <v>20</v>
      </c>
      <c r="D145" s="52">
        <v>0.53600000000000003</v>
      </c>
      <c r="E145" s="52">
        <v>1.4999999999999999E-2</v>
      </c>
      <c r="F145" s="53"/>
      <c r="G145" s="63">
        <v>1.29</v>
      </c>
      <c r="H145" s="53"/>
      <c r="I145" s="53"/>
      <c r="J145" s="66"/>
      <c r="K145" s="2"/>
      <c r="L145" s="135">
        <f t="shared" si="7"/>
        <v>0.53600000000000003</v>
      </c>
      <c r="M145" s="135">
        <f t="shared" si="11"/>
        <v>1.4999999999999999E-2</v>
      </c>
      <c r="N145" s="135" t="str">
        <f t="shared" si="12"/>
        <v/>
      </c>
      <c r="O145" s="135">
        <f t="shared" si="8"/>
        <v>1.29</v>
      </c>
      <c r="P145" s="135" t="str">
        <f t="shared" si="9"/>
        <v/>
      </c>
      <c r="Q145" s="135" t="str">
        <f t="shared" si="10"/>
        <v/>
      </c>
    </row>
    <row r="146" spans="1:18" ht="27" customHeight="1" x14ac:dyDescent="0.2">
      <c r="A146" s="48" t="s">
        <v>148</v>
      </c>
      <c r="B146" s="32">
        <v>10432</v>
      </c>
      <c r="C146" s="183" t="s">
        <v>20</v>
      </c>
      <c r="D146" s="52">
        <v>0.40400000000000003</v>
      </c>
      <c r="E146" s="52">
        <v>8.0000000000000002E-3</v>
      </c>
      <c r="F146" s="53"/>
      <c r="G146" s="63">
        <v>25.27</v>
      </c>
      <c r="H146" s="53"/>
      <c r="I146" s="53"/>
      <c r="J146" s="66"/>
      <c r="K146" s="2"/>
      <c r="L146" s="135">
        <f t="shared" si="7"/>
        <v>0.40400000000000003</v>
      </c>
      <c r="M146" s="135">
        <f t="shared" si="11"/>
        <v>8.0000000000000002E-3</v>
      </c>
      <c r="N146" s="135" t="str">
        <f t="shared" si="12"/>
        <v/>
      </c>
      <c r="O146" s="135">
        <f t="shared" si="8"/>
        <v>25.27</v>
      </c>
      <c r="P146" s="135" t="str">
        <f t="shared" si="9"/>
        <v/>
      </c>
      <c r="Q146" s="135" t="str">
        <f t="shared" si="10"/>
        <v/>
      </c>
    </row>
    <row r="147" spans="1:18" ht="27" customHeight="1" x14ac:dyDescent="0.2">
      <c r="A147" s="48" t="s">
        <v>653</v>
      </c>
      <c r="B147" s="32">
        <v>10433</v>
      </c>
      <c r="C147" s="183">
        <v>0</v>
      </c>
      <c r="D147" s="61">
        <v>3.3140000000000001</v>
      </c>
      <c r="E147" s="57">
        <v>0.152</v>
      </c>
      <c r="F147" s="67">
        <v>1.4999999999999999E-2</v>
      </c>
      <c r="G147" s="63">
        <v>0.8</v>
      </c>
      <c r="H147" s="53"/>
      <c r="I147" s="53"/>
      <c r="J147" s="66"/>
      <c r="K147" s="2"/>
      <c r="L147" s="135">
        <f t="shared" si="7"/>
        <v>3.3140000000000001</v>
      </c>
      <c r="M147" s="135">
        <f t="shared" si="11"/>
        <v>0.152</v>
      </c>
      <c r="N147" s="135">
        <f t="shared" si="12"/>
        <v>1.4999999999999999E-2</v>
      </c>
      <c r="O147" s="135">
        <f t="shared" si="8"/>
        <v>0.8</v>
      </c>
      <c r="P147" s="135" t="str">
        <f t="shared" si="9"/>
        <v/>
      </c>
      <c r="Q147" s="135" t="str">
        <f t="shared" si="10"/>
        <v/>
      </c>
      <c r="R147" s="135"/>
    </row>
    <row r="148" spans="1:18" ht="27" customHeight="1" x14ac:dyDescent="0.2">
      <c r="A148" s="48" t="s">
        <v>654</v>
      </c>
      <c r="B148" s="32">
        <v>10434</v>
      </c>
      <c r="C148" s="183">
        <v>0</v>
      </c>
      <c r="D148" s="61">
        <v>3.4129999999999998</v>
      </c>
      <c r="E148" s="57">
        <v>0.156</v>
      </c>
      <c r="F148" s="67">
        <v>1.6E-2</v>
      </c>
      <c r="G148" s="63">
        <v>1.36</v>
      </c>
      <c r="H148" s="53"/>
      <c r="I148" s="53"/>
      <c r="J148" s="66"/>
      <c r="K148" s="2"/>
      <c r="L148" s="135">
        <f t="shared" si="7"/>
        <v>3.4129999999999998</v>
      </c>
      <c r="M148" s="135">
        <f t="shared" si="11"/>
        <v>0.156</v>
      </c>
      <c r="N148" s="135">
        <f t="shared" si="12"/>
        <v>1.6E-2</v>
      </c>
      <c r="O148" s="135">
        <f t="shared" si="8"/>
        <v>1.36</v>
      </c>
      <c r="P148" s="135" t="str">
        <f t="shared" si="9"/>
        <v/>
      </c>
      <c r="Q148" s="135" t="str">
        <f t="shared" si="10"/>
        <v/>
      </c>
      <c r="R148" s="135"/>
    </row>
    <row r="149" spans="1:18" ht="27" customHeight="1" x14ac:dyDescent="0.2">
      <c r="A149" s="48" t="s">
        <v>149</v>
      </c>
      <c r="B149" s="32">
        <v>10435</v>
      </c>
      <c r="C149" s="183">
        <v>0</v>
      </c>
      <c r="D149" s="61">
        <v>2.9289999999999998</v>
      </c>
      <c r="E149" s="57">
        <v>0.11700000000000001</v>
      </c>
      <c r="F149" s="67">
        <v>1.2E-2</v>
      </c>
      <c r="G149" s="63">
        <v>2.0499999999999998</v>
      </c>
      <c r="H149" s="63">
        <v>0.66</v>
      </c>
      <c r="I149" s="52">
        <v>0.10199999999999999</v>
      </c>
      <c r="J149" s="76">
        <v>0.66</v>
      </c>
      <c r="K149" s="2"/>
      <c r="L149" s="135">
        <f t="shared" si="7"/>
        <v>2.9289999999999998</v>
      </c>
      <c r="M149" s="135">
        <f t="shared" si="11"/>
        <v>0.11700000000000001</v>
      </c>
      <c r="N149" s="135">
        <f t="shared" si="12"/>
        <v>1.2E-2</v>
      </c>
      <c r="O149" s="135">
        <f t="shared" si="8"/>
        <v>2.0499999999999998</v>
      </c>
      <c r="P149" s="135">
        <f t="shared" si="9"/>
        <v>0.66</v>
      </c>
      <c r="Q149" s="135">
        <f t="shared" si="10"/>
        <v>0.10199999999999999</v>
      </c>
      <c r="R149" s="135"/>
    </row>
    <row r="150" spans="1:18" ht="27" customHeight="1" x14ac:dyDescent="0.2">
      <c r="A150" s="48" t="s">
        <v>150</v>
      </c>
      <c r="B150" s="32">
        <v>10436</v>
      </c>
      <c r="C150" s="183">
        <v>0</v>
      </c>
      <c r="D150" s="61">
        <v>3.5830000000000002</v>
      </c>
      <c r="E150" s="57">
        <v>0.10299999999999999</v>
      </c>
      <c r="F150" s="67">
        <v>1.2999999999999999E-2</v>
      </c>
      <c r="G150" s="63">
        <v>2.2599999999999998</v>
      </c>
      <c r="H150" s="63">
        <v>1.27</v>
      </c>
      <c r="I150" s="52">
        <v>0.11700000000000001</v>
      </c>
      <c r="J150" s="76">
        <v>1.27</v>
      </c>
      <c r="K150" s="2"/>
      <c r="L150" s="135">
        <f t="shared" si="7"/>
        <v>3.5830000000000002</v>
      </c>
      <c r="M150" s="135">
        <f t="shared" si="11"/>
        <v>0.10299999999999999</v>
      </c>
      <c r="N150" s="135">
        <f t="shared" si="12"/>
        <v>1.2999999999999999E-2</v>
      </c>
      <c r="O150" s="135">
        <f t="shared" si="8"/>
        <v>2.2599999999999998</v>
      </c>
      <c r="P150" s="135">
        <f t="shared" si="9"/>
        <v>1.27</v>
      </c>
      <c r="Q150" s="135">
        <f t="shared" si="10"/>
        <v>0.11700000000000001</v>
      </c>
      <c r="R150" s="135"/>
    </row>
    <row r="151" spans="1:18" ht="27" customHeight="1" x14ac:dyDescent="0.2">
      <c r="A151" s="48" t="s">
        <v>151</v>
      </c>
      <c r="B151" s="32">
        <v>10437</v>
      </c>
      <c r="C151" s="183">
        <v>0</v>
      </c>
      <c r="D151" s="61">
        <v>3.0680000000000001</v>
      </c>
      <c r="E151" s="57">
        <v>0.05</v>
      </c>
      <c r="F151" s="67">
        <v>8.9999999999999993E-3</v>
      </c>
      <c r="G151" s="63">
        <v>25.27</v>
      </c>
      <c r="H151" s="63">
        <v>1.7</v>
      </c>
      <c r="I151" s="52">
        <v>0.09</v>
      </c>
      <c r="J151" s="76">
        <v>1.7</v>
      </c>
      <c r="K151" s="2"/>
      <c r="L151" s="135">
        <f t="shared" si="7"/>
        <v>3.0680000000000001</v>
      </c>
      <c r="M151" s="135">
        <f t="shared" si="11"/>
        <v>0.05</v>
      </c>
      <c r="N151" s="135">
        <f t="shared" si="12"/>
        <v>8.9999999999999993E-3</v>
      </c>
      <c r="O151" s="135">
        <f t="shared" si="8"/>
        <v>25.27</v>
      </c>
      <c r="P151" s="135">
        <f t="shared" si="9"/>
        <v>1.7</v>
      </c>
      <c r="Q151" s="135">
        <f t="shared" si="10"/>
        <v>0.09</v>
      </c>
      <c r="R151" s="135"/>
    </row>
    <row r="152" spans="1:18" ht="27" customHeight="1" x14ac:dyDescent="0.2">
      <c r="A152" s="50" t="s">
        <v>228</v>
      </c>
      <c r="B152" s="32">
        <v>10438</v>
      </c>
      <c r="C152" s="183">
        <v>8</v>
      </c>
      <c r="D152" s="52">
        <v>0.48799999999999999</v>
      </c>
      <c r="E152" s="53"/>
      <c r="F152" s="53"/>
      <c r="G152" s="53"/>
      <c r="H152" s="53"/>
      <c r="I152" s="53"/>
      <c r="J152" s="69"/>
      <c r="K152" s="2"/>
      <c r="L152" s="135">
        <f t="shared" si="7"/>
        <v>0.48799999999999999</v>
      </c>
      <c r="M152" s="135" t="str">
        <f t="shared" si="11"/>
        <v/>
      </c>
      <c r="N152" s="135" t="str">
        <f t="shared" si="12"/>
        <v/>
      </c>
      <c r="O152" s="135" t="str">
        <f t="shared" si="8"/>
        <v/>
      </c>
      <c r="P152" s="135" t="str">
        <f t="shared" si="9"/>
        <v/>
      </c>
      <c r="Q152" s="135" t="str">
        <f t="shared" si="10"/>
        <v/>
      </c>
      <c r="R152" s="135"/>
    </row>
    <row r="153" spans="1:18" ht="27" customHeight="1" x14ac:dyDescent="0.2">
      <c r="A153" s="50" t="s">
        <v>229</v>
      </c>
      <c r="B153" s="32">
        <v>10439</v>
      </c>
      <c r="C153" s="183">
        <v>1</v>
      </c>
      <c r="D153" s="52">
        <v>0.64600000000000002</v>
      </c>
      <c r="E153" s="53"/>
      <c r="F153" s="53"/>
      <c r="G153" s="53"/>
      <c r="H153" s="53"/>
      <c r="I153" s="53"/>
      <c r="J153" s="69"/>
      <c r="K153" s="138"/>
      <c r="L153" s="135">
        <f t="shared" si="7"/>
        <v>0.64600000000000002</v>
      </c>
      <c r="M153" s="135" t="str">
        <f t="shared" si="11"/>
        <v/>
      </c>
      <c r="N153" s="135" t="str">
        <f t="shared" si="12"/>
        <v/>
      </c>
      <c r="O153" s="135" t="str">
        <f t="shared" si="8"/>
        <v/>
      </c>
      <c r="P153" s="135" t="str">
        <f t="shared" si="9"/>
        <v/>
      </c>
      <c r="Q153" s="135" t="str">
        <f t="shared" si="10"/>
        <v/>
      </c>
    </row>
    <row r="154" spans="1:18" ht="27" customHeight="1" x14ac:dyDescent="0.2">
      <c r="A154" s="50" t="s">
        <v>230</v>
      </c>
      <c r="B154" s="32">
        <v>10440</v>
      </c>
      <c r="C154" s="183">
        <v>1</v>
      </c>
      <c r="D154" s="52">
        <v>1.0409999999999999</v>
      </c>
      <c r="E154" s="53"/>
      <c r="F154" s="53"/>
      <c r="G154" s="53"/>
      <c r="H154" s="53"/>
      <c r="I154" s="53"/>
      <c r="J154" s="68"/>
      <c r="K154" s="138"/>
      <c r="L154" s="135">
        <f t="shared" si="7"/>
        <v>1.0409999999999999</v>
      </c>
      <c r="M154" s="135" t="str">
        <f t="shared" si="11"/>
        <v/>
      </c>
      <c r="N154" s="135" t="str">
        <f t="shared" si="12"/>
        <v/>
      </c>
      <c r="O154" s="135" t="str">
        <f t="shared" si="8"/>
        <v/>
      </c>
      <c r="P154" s="135" t="str">
        <f t="shared" si="9"/>
        <v/>
      </c>
      <c r="Q154" s="135" t="str">
        <f t="shared" si="10"/>
        <v/>
      </c>
    </row>
    <row r="155" spans="1:18" ht="27" customHeight="1" x14ac:dyDescent="0.2">
      <c r="A155" s="50" t="s">
        <v>231</v>
      </c>
      <c r="B155" s="32">
        <v>10441</v>
      </c>
      <c r="C155" s="183">
        <v>1</v>
      </c>
      <c r="D155" s="52">
        <v>0.33100000000000002</v>
      </c>
      <c r="E155" s="53"/>
      <c r="F155" s="53"/>
      <c r="G155" s="53"/>
      <c r="H155" s="53"/>
      <c r="I155" s="53"/>
      <c r="J155" s="68"/>
      <c r="K155" s="2"/>
      <c r="L155" s="135">
        <f t="shared" si="7"/>
        <v>0.33100000000000002</v>
      </c>
      <c r="M155" s="135" t="str">
        <f t="shared" si="11"/>
        <v/>
      </c>
      <c r="N155" s="135" t="str">
        <f t="shared" si="12"/>
        <v/>
      </c>
      <c r="O155" s="135" t="str">
        <f t="shared" si="8"/>
        <v/>
      </c>
      <c r="P155" s="135" t="str">
        <f t="shared" si="9"/>
        <v/>
      </c>
      <c r="Q155" s="135" t="str">
        <f t="shared" si="10"/>
        <v/>
      </c>
    </row>
    <row r="156" spans="1:18" ht="27" customHeight="1" x14ac:dyDescent="0.2">
      <c r="A156" s="48" t="s">
        <v>152</v>
      </c>
      <c r="B156" s="32">
        <v>10442</v>
      </c>
      <c r="C156" s="183">
        <v>0</v>
      </c>
      <c r="D156" s="74">
        <v>9.7119999999999997</v>
      </c>
      <c r="E156" s="60">
        <v>0.28399999999999997</v>
      </c>
      <c r="F156" s="67">
        <v>0.16300000000000001</v>
      </c>
      <c r="G156" s="53"/>
      <c r="H156" s="53"/>
      <c r="I156" s="53"/>
      <c r="J156" s="68"/>
      <c r="K156" s="138"/>
      <c r="L156" s="135">
        <f t="shared" si="7"/>
        <v>9.7119999999999997</v>
      </c>
      <c r="M156" s="135">
        <f t="shared" si="11"/>
        <v>0.28399999999999997</v>
      </c>
      <c r="N156" s="135">
        <f t="shared" si="12"/>
        <v>0.16300000000000001</v>
      </c>
      <c r="O156" s="135" t="str">
        <f t="shared" si="8"/>
        <v/>
      </c>
      <c r="P156" s="135" t="str">
        <f t="shared" si="9"/>
        <v/>
      </c>
      <c r="Q156" s="135" t="str">
        <f t="shared" si="10"/>
        <v/>
      </c>
    </row>
    <row r="157" spans="1:18" ht="27" customHeight="1" x14ac:dyDescent="0.2">
      <c r="A157" s="48" t="s">
        <v>655</v>
      </c>
      <c r="B157" s="32">
        <v>10443</v>
      </c>
      <c r="C157" s="183" t="s">
        <v>637</v>
      </c>
      <c r="D157" s="52">
        <v>-0.23100000000000001</v>
      </c>
      <c r="E157" s="53"/>
      <c r="F157" s="53"/>
      <c r="G157" s="63">
        <v>0</v>
      </c>
      <c r="H157" s="53"/>
      <c r="I157" s="53"/>
      <c r="J157" s="68"/>
      <c r="K157" s="138"/>
      <c r="L157" s="135">
        <f t="shared" si="7"/>
        <v>-0.23100000000000001</v>
      </c>
      <c r="M157" s="135" t="str">
        <f t="shared" si="11"/>
        <v/>
      </c>
      <c r="N157" s="135" t="str">
        <f t="shared" si="12"/>
        <v/>
      </c>
      <c r="O157" s="135">
        <f t="shared" si="8"/>
        <v>0</v>
      </c>
      <c r="P157" s="135" t="str">
        <f t="shared" si="9"/>
        <v/>
      </c>
      <c r="Q157" s="135" t="str">
        <f t="shared" si="10"/>
        <v/>
      </c>
    </row>
    <row r="158" spans="1:18" ht="27" customHeight="1" x14ac:dyDescent="0.2">
      <c r="A158" s="48" t="s">
        <v>153</v>
      </c>
      <c r="B158" s="32">
        <v>10444</v>
      </c>
      <c r="C158" s="183">
        <v>8</v>
      </c>
      <c r="D158" s="52">
        <v>-0.22700000000000001</v>
      </c>
      <c r="E158" s="53"/>
      <c r="F158" s="53"/>
      <c r="G158" s="63">
        <v>0</v>
      </c>
      <c r="H158" s="53"/>
      <c r="I158" s="53"/>
      <c r="J158" s="68"/>
      <c r="K158" s="2"/>
      <c r="L158" s="135">
        <f t="shared" si="7"/>
        <v>-0.22700000000000001</v>
      </c>
      <c r="M158" s="135" t="str">
        <f t="shared" si="11"/>
        <v/>
      </c>
      <c r="N158" s="135" t="str">
        <f t="shared" si="12"/>
        <v/>
      </c>
      <c r="O158" s="135">
        <f t="shared" si="8"/>
        <v>0</v>
      </c>
      <c r="P158" s="135" t="str">
        <f t="shared" si="9"/>
        <v/>
      </c>
      <c r="Q158" s="135" t="str">
        <f t="shared" si="10"/>
        <v/>
      </c>
    </row>
    <row r="159" spans="1:18" ht="27" customHeight="1" x14ac:dyDescent="0.2">
      <c r="A159" s="48" t="s">
        <v>154</v>
      </c>
      <c r="B159" s="32">
        <v>10445</v>
      </c>
      <c r="C159" s="183">
        <v>0</v>
      </c>
      <c r="D159" s="52">
        <v>-0.23100000000000001</v>
      </c>
      <c r="E159" s="53"/>
      <c r="F159" s="53"/>
      <c r="G159" s="63">
        <v>0</v>
      </c>
      <c r="H159" s="53"/>
      <c r="I159" s="52">
        <v>8.5000000000000006E-2</v>
      </c>
      <c r="J159" s="68"/>
      <c r="K159" s="2"/>
      <c r="L159" s="135">
        <f t="shared" si="7"/>
        <v>-0.23100000000000001</v>
      </c>
      <c r="M159" s="135" t="str">
        <f t="shared" si="11"/>
        <v/>
      </c>
      <c r="N159" s="135" t="str">
        <f t="shared" si="12"/>
        <v/>
      </c>
      <c r="O159" s="135">
        <f t="shared" si="8"/>
        <v>0</v>
      </c>
      <c r="P159" s="135" t="str">
        <f t="shared" si="9"/>
        <v/>
      </c>
      <c r="Q159" s="135">
        <f t="shared" si="10"/>
        <v>8.5000000000000006E-2</v>
      </c>
    </row>
    <row r="160" spans="1:18" ht="27" customHeight="1" x14ac:dyDescent="0.2">
      <c r="A160" s="48" t="s">
        <v>155</v>
      </c>
      <c r="B160" s="32">
        <v>10446</v>
      </c>
      <c r="C160" s="183">
        <v>0</v>
      </c>
      <c r="D160" s="61">
        <v>-1.913</v>
      </c>
      <c r="E160" s="57">
        <v>-0.16900000000000001</v>
      </c>
      <c r="F160" s="67">
        <v>-1.2999999999999999E-2</v>
      </c>
      <c r="G160" s="63">
        <v>0</v>
      </c>
      <c r="H160" s="53"/>
      <c r="I160" s="52">
        <v>8.5000000000000006E-2</v>
      </c>
      <c r="J160" s="68"/>
      <c r="K160" s="2"/>
      <c r="L160" s="135">
        <f t="shared" si="7"/>
        <v>-1.913</v>
      </c>
      <c r="M160" s="135">
        <f t="shared" si="11"/>
        <v>-0.16900000000000001</v>
      </c>
      <c r="N160" s="135">
        <f t="shared" si="12"/>
        <v>-1.2999999999999999E-2</v>
      </c>
      <c r="O160" s="135">
        <f t="shared" si="8"/>
        <v>0</v>
      </c>
      <c r="P160" s="135" t="str">
        <f t="shared" si="9"/>
        <v/>
      </c>
      <c r="Q160" s="135">
        <f t="shared" si="10"/>
        <v>8.5000000000000006E-2</v>
      </c>
    </row>
    <row r="161" spans="1:18" ht="27" customHeight="1" x14ac:dyDescent="0.2">
      <c r="A161" s="48" t="s">
        <v>156</v>
      </c>
      <c r="B161" s="32">
        <v>10447</v>
      </c>
      <c r="C161" s="183">
        <v>0</v>
      </c>
      <c r="D161" s="52">
        <v>-0.22700000000000001</v>
      </c>
      <c r="E161" s="53"/>
      <c r="F161" s="53"/>
      <c r="G161" s="63">
        <v>0</v>
      </c>
      <c r="H161" s="53"/>
      <c r="I161" s="52">
        <v>8.4000000000000005E-2</v>
      </c>
      <c r="J161" s="68"/>
      <c r="K161" s="2"/>
      <c r="L161" s="135">
        <f t="shared" si="7"/>
        <v>-0.22700000000000001</v>
      </c>
      <c r="M161" s="135" t="str">
        <f t="shared" si="11"/>
        <v/>
      </c>
      <c r="N161" s="135" t="str">
        <f t="shared" si="12"/>
        <v/>
      </c>
      <c r="O161" s="135">
        <f t="shared" si="8"/>
        <v>0</v>
      </c>
      <c r="P161" s="135" t="str">
        <f t="shared" si="9"/>
        <v/>
      </c>
      <c r="Q161" s="135">
        <f t="shared" si="10"/>
        <v>8.4000000000000005E-2</v>
      </c>
    </row>
    <row r="162" spans="1:18" ht="27" customHeight="1" x14ac:dyDescent="0.2">
      <c r="A162" s="48" t="s">
        <v>157</v>
      </c>
      <c r="B162" s="32">
        <v>10448</v>
      </c>
      <c r="C162" s="183">
        <v>0</v>
      </c>
      <c r="D162" s="61">
        <v>-1.8979999999999999</v>
      </c>
      <c r="E162" s="57">
        <v>-0.16200000000000001</v>
      </c>
      <c r="F162" s="67">
        <v>-1.2E-2</v>
      </c>
      <c r="G162" s="63">
        <v>0</v>
      </c>
      <c r="H162" s="53"/>
      <c r="I162" s="52">
        <v>8.4000000000000005E-2</v>
      </c>
      <c r="J162" s="68"/>
      <c r="K162" s="2"/>
      <c r="L162" s="135">
        <f t="shared" si="7"/>
        <v>-1.8979999999999999</v>
      </c>
      <c r="M162" s="135">
        <f t="shared" si="11"/>
        <v>-0.16200000000000001</v>
      </c>
      <c r="N162" s="135">
        <f t="shared" si="12"/>
        <v>-1.2E-2</v>
      </c>
      <c r="O162" s="135">
        <f t="shared" si="8"/>
        <v>0</v>
      </c>
      <c r="P162" s="135" t="str">
        <f t="shared" si="9"/>
        <v/>
      </c>
      <c r="Q162" s="135">
        <f t="shared" si="10"/>
        <v>8.4000000000000005E-2</v>
      </c>
      <c r="R162" s="135"/>
    </row>
    <row r="163" spans="1:18" ht="27" customHeight="1" x14ac:dyDescent="0.2">
      <c r="A163" s="48" t="s">
        <v>158</v>
      </c>
      <c r="B163" s="32">
        <v>10449</v>
      </c>
      <c r="C163" s="183">
        <v>0</v>
      </c>
      <c r="D163" s="52">
        <v>-0.20100000000000001</v>
      </c>
      <c r="E163" s="53"/>
      <c r="F163" s="53"/>
      <c r="G163" s="63">
        <v>17.670000000000002</v>
      </c>
      <c r="H163" s="53"/>
      <c r="I163" s="52">
        <v>9.6000000000000002E-2</v>
      </c>
      <c r="J163" s="68"/>
      <c r="K163" s="2"/>
      <c r="L163" s="135">
        <f t="shared" si="7"/>
        <v>-0.20100000000000001</v>
      </c>
      <c r="M163" s="135" t="str">
        <f t="shared" si="11"/>
        <v/>
      </c>
      <c r="N163" s="135" t="str">
        <f t="shared" si="12"/>
        <v/>
      </c>
      <c r="O163" s="135">
        <f t="shared" si="8"/>
        <v>17.670000000000002</v>
      </c>
      <c r="P163" s="135" t="str">
        <f t="shared" si="9"/>
        <v/>
      </c>
      <c r="Q163" s="135">
        <f t="shared" si="10"/>
        <v>9.6000000000000002E-2</v>
      </c>
      <c r="R163" s="135"/>
    </row>
    <row r="164" spans="1:18" ht="27" customHeight="1" x14ac:dyDescent="0.2">
      <c r="A164" s="48" t="s">
        <v>159</v>
      </c>
      <c r="B164" s="32">
        <v>10450</v>
      </c>
      <c r="C164" s="183">
        <v>0</v>
      </c>
      <c r="D164" s="61">
        <v>-1.7789999999999999</v>
      </c>
      <c r="E164" s="57">
        <v>-0.11899999999999999</v>
      </c>
      <c r="F164" s="67">
        <v>-8.0000000000000002E-3</v>
      </c>
      <c r="G164" s="63">
        <v>17.670000000000002</v>
      </c>
      <c r="H164" s="53"/>
      <c r="I164" s="52">
        <v>9.6000000000000002E-2</v>
      </c>
      <c r="J164" s="30"/>
      <c r="K164" s="2"/>
      <c r="L164" s="135">
        <f t="shared" si="7"/>
        <v>-1.7789999999999999</v>
      </c>
      <c r="M164" s="135">
        <f t="shared" si="11"/>
        <v>-0.11899999999999999</v>
      </c>
      <c r="N164" s="135">
        <f t="shared" si="12"/>
        <v>-8.0000000000000002E-3</v>
      </c>
      <c r="O164" s="135">
        <f t="shared" si="8"/>
        <v>17.670000000000002</v>
      </c>
      <c r="P164" s="135" t="str">
        <f t="shared" si="9"/>
        <v/>
      </c>
      <c r="Q164" s="135">
        <f t="shared" si="10"/>
        <v>9.6000000000000002E-2</v>
      </c>
      <c r="R164" s="135"/>
    </row>
    <row r="165" spans="1:18" ht="27" customHeight="1" x14ac:dyDescent="0.2">
      <c r="A165" s="48" t="s">
        <v>160</v>
      </c>
      <c r="B165" s="32">
        <v>10451</v>
      </c>
      <c r="C165" s="183">
        <v>1</v>
      </c>
      <c r="D165" s="52">
        <v>0.184</v>
      </c>
      <c r="E165" s="53"/>
      <c r="F165" s="53"/>
      <c r="G165" s="63">
        <v>0.28000000000000003</v>
      </c>
      <c r="H165" s="53"/>
      <c r="I165" s="53"/>
      <c r="J165" s="68"/>
      <c r="K165" s="2"/>
      <c r="L165" s="135">
        <f t="shared" si="7"/>
        <v>0.184</v>
      </c>
      <c r="M165" s="135" t="str">
        <f t="shared" si="11"/>
        <v/>
      </c>
      <c r="N165" s="135" t="str">
        <f t="shared" si="12"/>
        <v/>
      </c>
      <c r="O165" s="135">
        <f t="shared" si="8"/>
        <v>0.28000000000000003</v>
      </c>
      <c r="P165" s="135" t="str">
        <f t="shared" si="9"/>
        <v/>
      </c>
      <c r="Q165" s="135" t="str">
        <f t="shared" si="10"/>
        <v/>
      </c>
    </row>
    <row r="166" spans="1:18" ht="27" customHeight="1" x14ac:dyDescent="0.2">
      <c r="A166" s="48" t="s">
        <v>161</v>
      </c>
      <c r="B166" s="32">
        <v>10452</v>
      </c>
      <c r="C166" s="183">
        <v>2</v>
      </c>
      <c r="D166" s="52">
        <v>0.222</v>
      </c>
      <c r="E166" s="52">
        <v>6.0000000000000001E-3</v>
      </c>
      <c r="F166" s="53"/>
      <c r="G166" s="63">
        <v>0.28000000000000003</v>
      </c>
      <c r="H166" s="53"/>
      <c r="I166" s="53"/>
      <c r="J166" s="68"/>
      <c r="K166" s="2"/>
      <c r="L166" s="135">
        <f t="shared" si="7"/>
        <v>0.222</v>
      </c>
      <c r="M166" s="135">
        <f t="shared" si="11"/>
        <v>6.0000000000000001E-3</v>
      </c>
      <c r="N166" s="135" t="str">
        <f t="shared" si="12"/>
        <v/>
      </c>
      <c r="O166" s="135">
        <f t="shared" si="8"/>
        <v>0.28000000000000003</v>
      </c>
      <c r="P166" s="135" t="str">
        <f t="shared" si="9"/>
        <v/>
      </c>
      <c r="Q166" s="135" t="str">
        <f t="shared" si="10"/>
        <v/>
      </c>
    </row>
    <row r="167" spans="1:18" ht="27" customHeight="1" x14ac:dyDescent="0.2">
      <c r="A167" s="48" t="s">
        <v>162</v>
      </c>
      <c r="B167" s="32">
        <v>10453</v>
      </c>
      <c r="C167" s="183">
        <v>2</v>
      </c>
      <c r="D167" s="52">
        <v>5.6000000000000001E-2</v>
      </c>
      <c r="E167" s="53"/>
      <c r="F167" s="53"/>
      <c r="G167" s="53"/>
      <c r="H167" s="53"/>
      <c r="I167" s="53"/>
      <c r="J167" s="68"/>
      <c r="K167" s="2"/>
      <c r="L167" s="135">
        <f t="shared" si="7"/>
        <v>5.6000000000000001E-2</v>
      </c>
      <c r="M167" s="135" t="str">
        <f t="shared" si="11"/>
        <v/>
      </c>
      <c r="N167" s="135" t="str">
        <f t="shared" si="12"/>
        <v/>
      </c>
      <c r="O167" s="135" t="str">
        <f t="shared" si="8"/>
        <v/>
      </c>
      <c r="P167" s="135" t="str">
        <f t="shared" si="9"/>
        <v/>
      </c>
      <c r="Q167" s="135" t="str">
        <f t="shared" si="10"/>
        <v/>
      </c>
    </row>
    <row r="168" spans="1:18" ht="27" customHeight="1" x14ac:dyDescent="0.2">
      <c r="A168" s="48" t="s">
        <v>163</v>
      </c>
      <c r="B168" s="32">
        <v>10454</v>
      </c>
      <c r="C168" s="183">
        <v>3</v>
      </c>
      <c r="D168" s="52">
        <v>0.17299999999999999</v>
      </c>
      <c r="E168" s="53"/>
      <c r="F168" s="53"/>
      <c r="G168" s="63">
        <v>0.47</v>
      </c>
      <c r="H168" s="53"/>
      <c r="I168" s="53"/>
      <c r="J168" s="68"/>
      <c r="K168" s="2"/>
      <c r="L168" s="135">
        <f t="shared" si="7"/>
        <v>0.17299999999999999</v>
      </c>
      <c r="M168" s="135" t="str">
        <f t="shared" si="11"/>
        <v/>
      </c>
      <c r="N168" s="135" t="str">
        <f t="shared" si="12"/>
        <v/>
      </c>
      <c r="O168" s="135">
        <f t="shared" si="8"/>
        <v>0.47</v>
      </c>
      <c r="P168" s="135" t="str">
        <f t="shared" si="9"/>
        <v/>
      </c>
      <c r="Q168" s="135" t="str">
        <f t="shared" si="10"/>
        <v/>
      </c>
    </row>
    <row r="169" spans="1:18" ht="27" customHeight="1" x14ac:dyDescent="0.2">
      <c r="A169" s="48" t="s">
        <v>164</v>
      </c>
      <c r="B169" s="32">
        <v>10455</v>
      </c>
      <c r="C169" s="183">
        <v>4</v>
      </c>
      <c r="D169" s="52">
        <v>0.188</v>
      </c>
      <c r="E169" s="52">
        <v>6.0000000000000001E-3</v>
      </c>
      <c r="F169" s="53"/>
      <c r="G169" s="63">
        <v>0.47</v>
      </c>
      <c r="H169" s="53"/>
      <c r="I169" s="53"/>
      <c r="J169" s="68"/>
      <c r="K169" s="2"/>
      <c r="L169" s="135">
        <f t="shared" si="7"/>
        <v>0.188</v>
      </c>
      <c r="M169" s="135">
        <f t="shared" si="11"/>
        <v>6.0000000000000001E-3</v>
      </c>
      <c r="N169" s="135" t="str">
        <f t="shared" si="12"/>
        <v/>
      </c>
      <c r="O169" s="135">
        <f t="shared" si="8"/>
        <v>0.47</v>
      </c>
      <c r="P169" s="135" t="str">
        <f t="shared" si="9"/>
        <v/>
      </c>
      <c r="Q169" s="135" t="str">
        <f t="shared" si="10"/>
        <v/>
      </c>
    </row>
    <row r="170" spans="1:18" ht="27" customHeight="1" x14ac:dyDescent="0.2">
      <c r="A170" s="48" t="s">
        <v>165</v>
      </c>
      <c r="B170" s="32">
        <v>10456</v>
      </c>
      <c r="C170" s="183">
        <v>4</v>
      </c>
      <c r="D170" s="52">
        <v>2.5999999999999999E-2</v>
      </c>
      <c r="E170" s="53"/>
      <c r="F170" s="53"/>
      <c r="G170" s="53"/>
      <c r="H170" s="53"/>
      <c r="I170" s="53"/>
      <c r="J170" s="68"/>
      <c r="K170" s="2"/>
      <c r="L170" s="135">
        <f t="shared" si="7"/>
        <v>2.5999999999999999E-2</v>
      </c>
      <c r="M170" s="135" t="str">
        <f t="shared" si="11"/>
        <v/>
      </c>
      <c r="N170" s="135" t="str">
        <f t="shared" si="12"/>
        <v/>
      </c>
      <c r="O170" s="135" t="str">
        <f t="shared" si="8"/>
        <v/>
      </c>
      <c r="P170" s="135" t="str">
        <f t="shared" si="9"/>
        <v/>
      </c>
      <c r="Q170" s="135" t="str">
        <f t="shared" si="10"/>
        <v/>
      </c>
    </row>
    <row r="171" spans="1:18" ht="27" customHeight="1" x14ac:dyDescent="0.2">
      <c r="A171" s="48" t="s">
        <v>166</v>
      </c>
      <c r="B171" s="32">
        <v>10457</v>
      </c>
      <c r="C171" s="183" t="s">
        <v>20</v>
      </c>
      <c r="D171" s="52">
        <v>0.14299999999999999</v>
      </c>
      <c r="E171" s="52">
        <v>4.0000000000000001E-3</v>
      </c>
      <c r="F171" s="53"/>
      <c r="G171" s="63">
        <v>0.42</v>
      </c>
      <c r="H171" s="53"/>
      <c r="I171" s="53"/>
      <c r="J171" s="68"/>
      <c r="K171" s="2"/>
      <c r="L171" s="135">
        <f t="shared" si="7"/>
        <v>0.14299999999999999</v>
      </c>
      <c r="M171" s="135">
        <f t="shared" si="11"/>
        <v>4.0000000000000001E-3</v>
      </c>
      <c r="N171" s="135" t="str">
        <f t="shared" si="12"/>
        <v/>
      </c>
      <c r="O171" s="135">
        <f t="shared" si="8"/>
        <v>0.42</v>
      </c>
      <c r="P171" s="135" t="str">
        <f t="shared" si="9"/>
        <v/>
      </c>
      <c r="Q171" s="135" t="str">
        <f t="shared" si="10"/>
        <v/>
      </c>
    </row>
    <row r="172" spans="1:18" ht="27" customHeight="1" x14ac:dyDescent="0.2">
      <c r="A172" s="48" t="s">
        <v>167</v>
      </c>
      <c r="B172" s="32">
        <v>10458</v>
      </c>
      <c r="C172" s="183" t="s">
        <v>20</v>
      </c>
      <c r="D172" s="52">
        <v>0.185</v>
      </c>
      <c r="E172" s="52">
        <v>5.0000000000000001E-3</v>
      </c>
      <c r="F172" s="53"/>
      <c r="G172" s="63">
        <v>0.44</v>
      </c>
      <c r="H172" s="53"/>
      <c r="I172" s="53"/>
      <c r="J172" s="66"/>
      <c r="K172" s="2"/>
      <c r="L172" s="135">
        <f t="shared" si="7"/>
        <v>0.185</v>
      </c>
      <c r="M172" s="135">
        <f t="shared" si="11"/>
        <v>5.0000000000000001E-3</v>
      </c>
      <c r="N172" s="135" t="str">
        <f t="shared" si="12"/>
        <v/>
      </c>
      <c r="O172" s="135">
        <f t="shared" si="8"/>
        <v>0.44</v>
      </c>
      <c r="P172" s="135" t="str">
        <f t="shared" si="9"/>
        <v/>
      </c>
      <c r="Q172" s="135" t="str">
        <f t="shared" si="10"/>
        <v/>
      </c>
      <c r="R172" s="135"/>
    </row>
    <row r="173" spans="1:18" ht="27" customHeight="1" x14ac:dyDescent="0.2">
      <c r="A173" s="48" t="s">
        <v>168</v>
      </c>
      <c r="B173" s="32">
        <v>10459</v>
      </c>
      <c r="C173" s="183" t="s">
        <v>20</v>
      </c>
      <c r="D173" s="52">
        <v>0.13900000000000001</v>
      </c>
      <c r="E173" s="52">
        <v>3.0000000000000001E-3</v>
      </c>
      <c r="F173" s="53"/>
      <c r="G173" s="63">
        <v>8.6999999999999993</v>
      </c>
      <c r="H173" s="53"/>
      <c r="I173" s="53"/>
      <c r="J173" s="66"/>
      <c r="K173" s="2"/>
      <c r="L173" s="135">
        <f t="shared" si="7"/>
        <v>0.13900000000000001</v>
      </c>
      <c r="M173" s="135">
        <f t="shared" si="11"/>
        <v>3.0000000000000001E-3</v>
      </c>
      <c r="N173" s="135" t="str">
        <f t="shared" si="12"/>
        <v/>
      </c>
      <c r="O173" s="135">
        <f t="shared" si="8"/>
        <v>8.6999999999999993</v>
      </c>
      <c r="P173" s="135" t="str">
        <f t="shared" si="9"/>
        <v/>
      </c>
      <c r="Q173" s="135" t="str">
        <f t="shared" si="10"/>
        <v/>
      </c>
      <c r="R173" s="135"/>
    </row>
    <row r="174" spans="1:18" ht="27" customHeight="1" x14ac:dyDescent="0.2">
      <c r="A174" s="48" t="s">
        <v>656</v>
      </c>
      <c r="B174" s="32">
        <v>10460</v>
      </c>
      <c r="C174" s="183">
        <v>0</v>
      </c>
      <c r="D174" s="61">
        <v>1.141</v>
      </c>
      <c r="E174" s="57">
        <v>5.1999999999999998E-2</v>
      </c>
      <c r="F174" s="67">
        <v>5.0000000000000001E-3</v>
      </c>
      <c r="G174" s="63">
        <v>0.28000000000000003</v>
      </c>
      <c r="H174" s="53"/>
      <c r="I174" s="53"/>
      <c r="J174" s="66"/>
      <c r="K174" s="2"/>
      <c r="L174" s="135">
        <f t="shared" si="7"/>
        <v>1.141</v>
      </c>
      <c r="M174" s="135">
        <f t="shared" si="11"/>
        <v>5.1999999999999998E-2</v>
      </c>
      <c r="N174" s="135">
        <f t="shared" si="12"/>
        <v>5.0000000000000001E-3</v>
      </c>
      <c r="O174" s="135">
        <f t="shared" si="8"/>
        <v>0.28000000000000003</v>
      </c>
      <c r="P174" s="135" t="str">
        <f t="shared" si="9"/>
        <v/>
      </c>
      <c r="Q174" s="135" t="str">
        <f t="shared" si="10"/>
        <v/>
      </c>
      <c r="R174" s="135"/>
    </row>
    <row r="175" spans="1:18" ht="27" customHeight="1" x14ac:dyDescent="0.2">
      <c r="A175" s="48" t="s">
        <v>657</v>
      </c>
      <c r="B175" s="32">
        <v>10461</v>
      </c>
      <c r="C175" s="183">
        <v>0</v>
      </c>
      <c r="D175" s="61">
        <v>1.175</v>
      </c>
      <c r="E175" s="57">
        <v>5.3999999999999999E-2</v>
      </c>
      <c r="F175" s="67">
        <v>5.0000000000000001E-3</v>
      </c>
      <c r="G175" s="63">
        <v>0.47</v>
      </c>
      <c r="H175" s="53"/>
      <c r="I175" s="53"/>
      <c r="J175" s="66"/>
      <c r="K175" s="2"/>
      <c r="L175" s="135">
        <f t="shared" si="7"/>
        <v>1.175</v>
      </c>
      <c r="M175" s="135">
        <f t="shared" si="11"/>
        <v>5.3999999999999999E-2</v>
      </c>
      <c r="N175" s="135">
        <f t="shared" si="12"/>
        <v>5.0000000000000001E-3</v>
      </c>
      <c r="O175" s="135">
        <f t="shared" si="8"/>
        <v>0.47</v>
      </c>
      <c r="P175" s="135" t="str">
        <f t="shared" si="9"/>
        <v/>
      </c>
      <c r="Q175" s="135" t="str">
        <f t="shared" si="10"/>
        <v/>
      </c>
      <c r="R175" s="135"/>
    </row>
    <row r="176" spans="1:18" ht="27" customHeight="1" x14ac:dyDescent="0.2">
      <c r="A176" s="48" t="s">
        <v>169</v>
      </c>
      <c r="B176" s="32">
        <v>10462</v>
      </c>
      <c r="C176" s="183">
        <v>0</v>
      </c>
      <c r="D176" s="61">
        <v>1.0089999999999999</v>
      </c>
      <c r="E176" s="57">
        <v>0.04</v>
      </c>
      <c r="F176" s="67">
        <v>4.0000000000000001E-3</v>
      </c>
      <c r="G176" s="63">
        <v>0.71</v>
      </c>
      <c r="H176" s="63">
        <v>0.23</v>
      </c>
      <c r="I176" s="52">
        <v>3.5000000000000003E-2</v>
      </c>
      <c r="J176" s="76">
        <v>0.23</v>
      </c>
      <c r="K176" s="2"/>
      <c r="L176" s="135">
        <f t="shared" si="7"/>
        <v>1.0089999999999999</v>
      </c>
      <c r="M176" s="135">
        <f t="shared" si="11"/>
        <v>0.04</v>
      </c>
      <c r="N176" s="135">
        <f t="shared" si="12"/>
        <v>4.0000000000000001E-3</v>
      </c>
      <c r="O176" s="135">
        <f t="shared" si="8"/>
        <v>0.71</v>
      </c>
      <c r="P176" s="135">
        <f t="shared" si="9"/>
        <v>0.23</v>
      </c>
      <c r="Q176" s="135">
        <f t="shared" si="10"/>
        <v>3.5000000000000003E-2</v>
      </c>
      <c r="R176" s="135"/>
    </row>
    <row r="177" spans="1:18" ht="27" customHeight="1" x14ac:dyDescent="0.2">
      <c r="A177" s="48" t="s">
        <v>170</v>
      </c>
      <c r="B177" s="32">
        <v>10463</v>
      </c>
      <c r="C177" s="183">
        <v>0</v>
      </c>
      <c r="D177" s="61">
        <v>1.234</v>
      </c>
      <c r="E177" s="57">
        <v>3.5999999999999997E-2</v>
      </c>
      <c r="F177" s="67">
        <v>4.0000000000000001E-3</v>
      </c>
      <c r="G177" s="63">
        <v>0.78</v>
      </c>
      <c r="H177" s="63">
        <v>0.44</v>
      </c>
      <c r="I177" s="52">
        <v>0.04</v>
      </c>
      <c r="J177" s="76">
        <v>0.44</v>
      </c>
      <c r="K177" s="2"/>
      <c r="L177" s="135">
        <f t="shared" si="7"/>
        <v>1.234</v>
      </c>
      <c r="M177" s="135">
        <f t="shared" si="11"/>
        <v>3.5999999999999997E-2</v>
      </c>
      <c r="N177" s="135">
        <f t="shared" si="12"/>
        <v>4.0000000000000001E-3</v>
      </c>
      <c r="O177" s="135">
        <f t="shared" si="8"/>
        <v>0.78</v>
      </c>
      <c r="P177" s="135">
        <f t="shared" si="9"/>
        <v>0.44</v>
      </c>
      <c r="Q177" s="135">
        <f t="shared" si="10"/>
        <v>0.04</v>
      </c>
      <c r="R177" s="135"/>
    </row>
    <row r="178" spans="1:18" ht="27.75" customHeight="1" x14ac:dyDescent="0.2">
      <c r="A178" s="48" t="s">
        <v>171</v>
      </c>
      <c r="B178" s="32">
        <v>10464</v>
      </c>
      <c r="C178" s="183">
        <v>0</v>
      </c>
      <c r="D178" s="61">
        <v>1.056</v>
      </c>
      <c r="E178" s="57">
        <v>1.7000000000000001E-2</v>
      </c>
      <c r="F178" s="67">
        <v>3.0000000000000001E-3</v>
      </c>
      <c r="G178" s="63">
        <v>8.6999999999999993</v>
      </c>
      <c r="H178" s="63">
        <v>0.57999999999999996</v>
      </c>
      <c r="I178" s="52">
        <v>3.1E-2</v>
      </c>
      <c r="J178" s="76">
        <v>0.57999999999999996</v>
      </c>
      <c r="L178" s="135">
        <f t="shared" si="7"/>
        <v>1.056</v>
      </c>
      <c r="M178" s="135">
        <f t="shared" si="11"/>
        <v>1.7000000000000001E-2</v>
      </c>
      <c r="N178" s="135">
        <f t="shared" si="12"/>
        <v>3.0000000000000001E-3</v>
      </c>
      <c r="O178" s="135">
        <f t="shared" si="8"/>
        <v>8.6999999999999993</v>
      </c>
      <c r="P178" s="135">
        <f t="shared" si="9"/>
        <v>0.57999999999999996</v>
      </c>
      <c r="Q178" s="135">
        <f t="shared" si="10"/>
        <v>3.1E-2</v>
      </c>
    </row>
    <row r="179" spans="1:18" ht="27.75" customHeight="1" x14ac:dyDescent="0.2">
      <c r="A179" s="50" t="s">
        <v>232</v>
      </c>
      <c r="B179" s="32">
        <v>10465</v>
      </c>
      <c r="C179" s="183">
        <v>8</v>
      </c>
      <c r="D179" s="52">
        <v>0.16800000000000001</v>
      </c>
      <c r="E179" s="53"/>
      <c r="F179" s="53"/>
      <c r="G179" s="53"/>
      <c r="H179" s="53"/>
      <c r="I179" s="53"/>
      <c r="J179" s="69"/>
      <c r="L179" s="135">
        <f t="shared" si="7"/>
        <v>0.16800000000000001</v>
      </c>
      <c r="M179" s="135" t="str">
        <f t="shared" si="11"/>
        <v/>
      </c>
      <c r="N179" s="135" t="str">
        <f t="shared" si="12"/>
        <v/>
      </c>
      <c r="O179" s="135" t="str">
        <f t="shared" si="8"/>
        <v/>
      </c>
      <c r="P179" s="135" t="str">
        <f t="shared" si="9"/>
        <v/>
      </c>
      <c r="Q179" s="135" t="str">
        <f t="shared" si="10"/>
        <v/>
      </c>
    </row>
    <row r="180" spans="1:18" ht="27.75" customHeight="1" x14ac:dyDescent="0.2">
      <c r="A180" s="50" t="s">
        <v>233</v>
      </c>
      <c r="B180" s="32">
        <v>10466</v>
      </c>
      <c r="C180" s="183">
        <v>1</v>
      </c>
      <c r="D180" s="52">
        <v>0.222</v>
      </c>
      <c r="E180" s="53"/>
      <c r="F180" s="53"/>
      <c r="G180" s="53"/>
      <c r="H180" s="53"/>
      <c r="I180" s="53"/>
      <c r="J180" s="69"/>
      <c r="L180" s="135">
        <f t="shared" si="7"/>
        <v>0.222</v>
      </c>
      <c r="M180" s="135" t="str">
        <f t="shared" si="11"/>
        <v/>
      </c>
      <c r="N180" s="135" t="str">
        <f t="shared" si="12"/>
        <v/>
      </c>
      <c r="O180" s="135" t="str">
        <f t="shared" si="8"/>
        <v/>
      </c>
      <c r="P180" s="135" t="str">
        <f t="shared" si="9"/>
        <v/>
      </c>
      <c r="Q180" s="135" t="str">
        <f t="shared" si="10"/>
        <v/>
      </c>
    </row>
    <row r="181" spans="1:18" ht="27.75" customHeight="1" x14ac:dyDescent="0.2">
      <c r="A181" s="50" t="s">
        <v>234</v>
      </c>
      <c r="B181" s="32">
        <v>10467</v>
      </c>
      <c r="C181" s="183">
        <v>1</v>
      </c>
      <c r="D181" s="52">
        <v>0.35799999999999998</v>
      </c>
      <c r="E181" s="53"/>
      <c r="F181" s="53"/>
      <c r="G181" s="53"/>
      <c r="H181" s="53"/>
      <c r="I181" s="53"/>
      <c r="J181" s="68"/>
      <c r="L181" s="135">
        <f t="shared" si="7"/>
        <v>0.35799999999999998</v>
      </c>
      <c r="M181" s="135" t="str">
        <f t="shared" si="11"/>
        <v/>
      </c>
      <c r="N181" s="135" t="str">
        <f t="shared" si="12"/>
        <v/>
      </c>
      <c r="O181" s="135" t="str">
        <f t="shared" si="8"/>
        <v/>
      </c>
      <c r="P181" s="135" t="str">
        <f t="shared" si="9"/>
        <v/>
      </c>
      <c r="Q181" s="135" t="str">
        <f t="shared" si="10"/>
        <v/>
      </c>
    </row>
    <row r="182" spans="1:18" ht="27.75" customHeight="1" x14ac:dyDescent="0.2">
      <c r="A182" s="50" t="s">
        <v>235</v>
      </c>
      <c r="B182" s="32">
        <v>10468</v>
      </c>
      <c r="C182" s="183">
        <v>1</v>
      </c>
      <c r="D182" s="52">
        <v>0.114</v>
      </c>
      <c r="E182" s="53"/>
      <c r="F182" s="53"/>
      <c r="G182" s="53"/>
      <c r="H182" s="53"/>
      <c r="I182" s="53"/>
      <c r="J182" s="68"/>
      <c r="L182" s="135">
        <f t="shared" si="7"/>
        <v>0.114</v>
      </c>
      <c r="M182" s="135" t="str">
        <f t="shared" si="11"/>
        <v/>
      </c>
      <c r="N182" s="135" t="str">
        <f t="shared" si="12"/>
        <v/>
      </c>
      <c r="O182" s="135" t="str">
        <f t="shared" si="8"/>
        <v/>
      </c>
      <c r="P182" s="135" t="str">
        <f t="shared" si="9"/>
        <v/>
      </c>
      <c r="Q182" s="135" t="str">
        <f t="shared" si="10"/>
        <v/>
      </c>
    </row>
    <row r="183" spans="1:18" ht="27.75" customHeight="1" x14ac:dyDescent="0.2">
      <c r="A183" s="48" t="s">
        <v>172</v>
      </c>
      <c r="B183" s="32">
        <v>10469</v>
      </c>
      <c r="C183" s="183">
        <v>0</v>
      </c>
      <c r="D183" s="74">
        <v>3.3439999999999999</v>
      </c>
      <c r="E183" s="60">
        <v>9.8000000000000004E-2</v>
      </c>
      <c r="F183" s="67">
        <v>5.6000000000000001E-2</v>
      </c>
      <c r="G183" s="53"/>
      <c r="H183" s="53"/>
      <c r="I183" s="53"/>
      <c r="J183" s="68"/>
      <c r="L183" s="135">
        <f t="shared" si="7"/>
        <v>3.3439999999999999</v>
      </c>
      <c r="M183" s="135">
        <f t="shared" si="11"/>
        <v>9.8000000000000004E-2</v>
      </c>
      <c r="N183" s="135">
        <f t="shared" si="12"/>
        <v>5.6000000000000001E-2</v>
      </c>
      <c r="O183" s="135" t="str">
        <f t="shared" si="8"/>
        <v/>
      </c>
      <c r="P183" s="135" t="str">
        <f t="shared" si="9"/>
        <v/>
      </c>
      <c r="Q183" s="135" t="str">
        <f t="shared" si="10"/>
        <v/>
      </c>
    </row>
    <row r="184" spans="1:18" ht="27.75" customHeight="1" x14ac:dyDescent="0.2">
      <c r="A184" s="48" t="s">
        <v>658</v>
      </c>
      <c r="B184" s="32">
        <v>10470</v>
      </c>
      <c r="C184" s="183" t="s">
        <v>637</v>
      </c>
      <c r="D184" s="52">
        <v>-7.9000000000000001E-2</v>
      </c>
      <c r="E184" s="53"/>
      <c r="F184" s="53"/>
      <c r="G184" s="63">
        <v>0</v>
      </c>
      <c r="H184" s="53"/>
      <c r="I184" s="53"/>
      <c r="J184" s="68"/>
      <c r="L184" s="135">
        <f t="shared" si="7"/>
        <v>-7.9000000000000001E-2</v>
      </c>
      <c r="M184" s="135" t="str">
        <f t="shared" si="11"/>
        <v/>
      </c>
      <c r="N184" s="135" t="str">
        <f t="shared" si="12"/>
        <v/>
      </c>
      <c r="O184" s="135">
        <f t="shared" si="8"/>
        <v>0</v>
      </c>
      <c r="P184" s="135" t="str">
        <f t="shared" si="9"/>
        <v/>
      </c>
      <c r="Q184" s="135" t="str">
        <f t="shared" si="10"/>
        <v/>
      </c>
    </row>
    <row r="185" spans="1:18" ht="27.75" customHeight="1" x14ac:dyDescent="0.2">
      <c r="A185" s="48" t="s">
        <v>173</v>
      </c>
      <c r="B185" s="32">
        <v>10471</v>
      </c>
      <c r="C185" s="183">
        <v>8</v>
      </c>
      <c r="D185" s="52">
        <v>-7.8E-2</v>
      </c>
      <c r="E185" s="53"/>
      <c r="F185" s="53"/>
      <c r="G185" s="63">
        <v>0</v>
      </c>
      <c r="H185" s="53"/>
      <c r="I185" s="53"/>
      <c r="J185" s="68"/>
      <c r="L185" s="135">
        <f t="shared" si="7"/>
        <v>-7.8E-2</v>
      </c>
      <c r="M185" s="135" t="str">
        <f t="shared" si="11"/>
        <v/>
      </c>
      <c r="N185" s="135" t="str">
        <f t="shared" si="12"/>
        <v/>
      </c>
      <c r="O185" s="135">
        <f t="shared" si="8"/>
        <v>0</v>
      </c>
      <c r="P185" s="135" t="str">
        <f t="shared" si="9"/>
        <v/>
      </c>
      <c r="Q185" s="135" t="str">
        <f t="shared" si="10"/>
        <v/>
      </c>
    </row>
    <row r="186" spans="1:18" ht="27.75" customHeight="1" x14ac:dyDescent="0.2">
      <c r="A186" s="48" t="s">
        <v>174</v>
      </c>
      <c r="B186" s="32">
        <v>10472</v>
      </c>
      <c r="C186" s="183">
        <v>0</v>
      </c>
      <c r="D186" s="52">
        <v>-7.9000000000000001E-2</v>
      </c>
      <c r="E186" s="53"/>
      <c r="F186" s="53"/>
      <c r="G186" s="63">
        <v>0</v>
      </c>
      <c r="H186" s="53"/>
      <c r="I186" s="52">
        <v>2.9000000000000001E-2</v>
      </c>
      <c r="J186" s="68"/>
      <c r="L186" s="135">
        <f t="shared" ref="L186:L191" si="13">IF(D186&lt;&gt;"",ROUND(D186,3),"")</f>
        <v>-7.9000000000000001E-2</v>
      </c>
      <c r="M186" s="135" t="str">
        <f t="shared" si="11"/>
        <v/>
      </c>
      <c r="N186" s="135" t="str">
        <f t="shared" si="12"/>
        <v/>
      </c>
      <c r="O186" s="135">
        <f t="shared" ref="O186:O191" si="14">IF(G186&lt;&gt;"",ROUND(G186,2),"")</f>
        <v>0</v>
      </c>
      <c r="P186" s="135" t="str">
        <f t="shared" ref="P186:P191" si="15">IF(H186&lt;&gt;"",ROUND(H186,2),"")</f>
        <v/>
      </c>
      <c r="Q186" s="135">
        <f t="shared" ref="Q186:Q191" si="16">IF(I186&lt;&gt;"",ROUND(I186,3),"")</f>
        <v>2.9000000000000001E-2</v>
      </c>
    </row>
    <row r="187" spans="1:18" ht="27.75" customHeight="1" x14ac:dyDescent="0.2">
      <c r="A187" s="48" t="s">
        <v>175</v>
      </c>
      <c r="B187" s="32">
        <v>10473</v>
      </c>
      <c r="C187" s="183">
        <v>0</v>
      </c>
      <c r="D187" s="61">
        <v>-0.65900000000000003</v>
      </c>
      <c r="E187" s="57">
        <v>-5.8000000000000003E-2</v>
      </c>
      <c r="F187" s="67">
        <v>-4.0000000000000001E-3</v>
      </c>
      <c r="G187" s="63">
        <v>0</v>
      </c>
      <c r="H187" s="53"/>
      <c r="I187" s="52">
        <v>2.9000000000000001E-2</v>
      </c>
      <c r="J187" s="68"/>
      <c r="L187" s="135">
        <f t="shared" si="13"/>
        <v>-0.65900000000000003</v>
      </c>
      <c r="M187" s="135">
        <f t="shared" si="11"/>
        <v>-5.8000000000000003E-2</v>
      </c>
      <c r="N187" s="135">
        <f t="shared" si="12"/>
        <v>-4.0000000000000001E-3</v>
      </c>
      <c r="O187" s="135">
        <f t="shared" si="14"/>
        <v>0</v>
      </c>
      <c r="P187" s="135" t="str">
        <f t="shared" si="15"/>
        <v/>
      </c>
      <c r="Q187" s="135">
        <f t="shared" si="16"/>
        <v>2.9000000000000001E-2</v>
      </c>
    </row>
    <row r="188" spans="1:18" ht="27.75" customHeight="1" x14ac:dyDescent="0.2">
      <c r="A188" s="48" t="s">
        <v>176</v>
      </c>
      <c r="B188" s="32">
        <v>10474</v>
      </c>
      <c r="C188" s="183">
        <v>0</v>
      </c>
      <c r="D188" s="52">
        <v>-7.8E-2</v>
      </c>
      <c r="E188" s="53"/>
      <c r="F188" s="53"/>
      <c r="G188" s="63">
        <v>0</v>
      </c>
      <c r="H188" s="53"/>
      <c r="I188" s="52">
        <v>2.9000000000000001E-2</v>
      </c>
      <c r="J188" s="68"/>
      <c r="L188" s="135">
        <f t="shared" si="13"/>
        <v>-7.8E-2</v>
      </c>
      <c r="M188" s="135" t="str">
        <f t="shared" si="11"/>
        <v/>
      </c>
      <c r="N188" s="135" t="str">
        <f t="shared" si="12"/>
        <v/>
      </c>
      <c r="O188" s="135">
        <f t="shared" si="14"/>
        <v>0</v>
      </c>
      <c r="P188" s="135" t="str">
        <f t="shared" si="15"/>
        <v/>
      </c>
      <c r="Q188" s="135">
        <f t="shared" si="16"/>
        <v>2.9000000000000001E-2</v>
      </c>
    </row>
    <row r="189" spans="1:18" ht="27.75" customHeight="1" x14ac:dyDescent="0.2">
      <c r="A189" s="48" t="s">
        <v>177</v>
      </c>
      <c r="B189" s="32">
        <v>10475</v>
      </c>
      <c r="C189" s="183">
        <v>0</v>
      </c>
      <c r="D189" s="61">
        <v>-0.65300000000000002</v>
      </c>
      <c r="E189" s="57">
        <v>-5.6000000000000001E-2</v>
      </c>
      <c r="F189" s="67">
        <v>-4.0000000000000001E-3</v>
      </c>
      <c r="G189" s="63">
        <v>0</v>
      </c>
      <c r="H189" s="53"/>
      <c r="I189" s="52">
        <v>2.9000000000000001E-2</v>
      </c>
      <c r="J189" s="68"/>
      <c r="L189" s="135">
        <f t="shared" si="13"/>
        <v>-0.65300000000000002</v>
      </c>
      <c r="M189" s="135">
        <f t="shared" si="11"/>
        <v>-5.6000000000000001E-2</v>
      </c>
      <c r="N189" s="135">
        <f t="shared" si="12"/>
        <v>-4.0000000000000001E-3</v>
      </c>
      <c r="O189" s="135">
        <f t="shared" si="14"/>
        <v>0</v>
      </c>
      <c r="P189" s="135" t="str">
        <f t="shared" si="15"/>
        <v/>
      </c>
      <c r="Q189" s="135">
        <f t="shared" si="16"/>
        <v>2.9000000000000001E-2</v>
      </c>
    </row>
    <row r="190" spans="1:18" ht="27.75" customHeight="1" x14ac:dyDescent="0.2">
      <c r="A190" s="48" t="s">
        <v>178</v>
      </c>
      <c r="B190" s="32">
        <v>10476</v>
      </c>
      <c r="C190" s="183">
        <v>0</v>
      </c>
      <c r="D190" s="52">
        <v>-6.9000000000000006E-2</v>
      </c>
      <c r="E190" s="53"/>
      <c r="F190" s="53"/>
      <c r="G190" s="63">
        <v>6.09</v>
      </c>
      <c r="H190" s="53"/>
      <c r="I190" s="52">
        <v>3.3000000000000002E-2</v>
      </c>
      <c r="J190" s="68"/>
      <c r="L190" s="135">
        <f t="shared" si="13"/>
        <v>-6.9000000000000006E-2</v>
      </c>
      <c r="M190" s="135" t="str">
        <f t="shared" si="11"/>
        <v/>
      </c>
      <c r="N190" s="135" t="str">
        <f t="shared" si="12"/>
        <v/>
      </c>
      <c r="O190" s="135">
        <f t="shared" si="14"/>
        <v>6.09</v>
      </c>
      <c r="P190" s="135" t="str">
        <f t="shared" si="15"/>
        <v/>
      </c>
      <c r="Q190" s="135">
        <f t="shared" si="16"/>
        <v>3.3000000000000002E-2</v>
      </c>
    </row>
    <row r="191" spans="1:18" ht="27.75" customHeight="1" x14ac:dyDescent="0.2">
      <c r="A191" s="48" t="s">
        <v>179</v>
      </c>
      <c r="B191" s="32">
        <v>10477</v>
      </c>
      <c r="C191" s="183">
        <v>0</v>
      </c>
      <c r="D191" s="61">
        <v>-0.61299999999999999</v>
      </c>
      <c r="E191" s="57">
        <v>-4.1000000000000002E-2</v>
      </c>
      <c r="F191" s="67">
        <v>-3.0000000000000001E-3</v>
      </c>
      <c r="G191" s="63">
        <v>6.09</v>
      </c>
      <c r="H191" s="53"/>
      <c r="I191" s="52">
        <v>3.3000000000000002E-2</v>
      </c>
      <c r="J191" s="30"/>
      <c r="L191" s="135">
        <f t="shared" si="13"/>
        <v>-0.61299999999999999</v>
      </c>
      <c r="M191" s="135">
        <f t="shared" si="11"/>
        <v>-4.1000000000000002E-2</v>
      </c>
      <c r="N191" s="135">
        <f t="shared" si="12"/>
        <v>-3.0000000000000001E-3</v>
      </c>
      <c r="O191" s="135">
        <f t="shared" si="14"/>
        <v>6.09</v>
      </c>
      <c r="P191" s="135" t="str">
        <f t="shared" si="15"/>
        <v/>
      </c>
      <c r="Q191" s="135">
        <f t="shared" si="16"/>
        <v>3.3000000000000002E-2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F8:G8"/>
    <mergeCell ref="F9:G9"/>
    <mergeCell ref="F10:G10"/>
    <mergeCell ref="F11:G11"/>
    <mergeCell ref="H11:J11"/>
    <mergeCell ref="F6:G6"/>
    <mergeCell ref="F7:G7"/>
    <mergeCell ref="B10:D10"/>
    <mergeCell ref="A4:D4"/>
    <mergeCell ref="B8:D8"/>
    <mergeCell ref="B1:D1"/>
    <mergeCell ref="F1:H1"/>
    <mergeCell ref="A2:J2"/>
    <mergeCell ref="F4:J4"/>
    <mergeCell ref="F5:G5"/>
  </mergeCells>
  <phoneticPr fontId="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4"/>
  <sheetViews>
    <sheetView view="pageBreakPreview" zoomScaleNormal="70" zoomScaleSheetLayoutView="100" workbookViewId="0">
      <selection activeCell="D4" sqref="D4"/>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87</v>
      </c>
      <c r="B1" s="3"/>
      <c r="D1" s="3"/>
      <c r="E1" s="3"/>
      <c r="F1" s="3"/>
      <c r="G1" s="10"/>
      <c r="H1" s="4"/>
      <c r="I1" s="4"/>
    </row>
    <row r="2" spans="1:9" s="2" customFormat="1" ht="47.25" customHeight="1" x14ac:dyDescent="0.2">
      <c r="A2" s="304" t="s">
        <v>792</v>
      </c>
      <c r="B2" s="304"/>
      <c r="C2" s="304"/>
      <c r="D2" s="304"/>
      <c r="E2" s="304"/>
      <c r="F2" s="3"/>
      <c r="G2" s="10"/>
      <c r="H2" s="4"/>
      <c r="I2" s="4"/>
    </row>
    <row r="3" spans="1:9" ht="47.25" customHeight="1" x14ac:dyDescent="0.2">
      <c r="A3" s="255" t="str">
        <f>Overview!B4&amp; " - Illustrative LLFs for year beginning "&amp;TEXT(Overview!D4,"D MMMM YYYY")</f>
        <v>Western Power Distribution (East Midlands) plc - Illustrative LLFs for year beginning 1 April 2017</v>
      </c>
      <c r="B3" s="255"/>
      <c r="C3" s="255"/>
      <c r="D3" s="255"/>
      <c r="E3" s="255"/>
    </row>
    <row r="4" spans="1:9" ht="19.5" customHeight="1" x14ac:dyDescent="0.2">
      <c r="A4" s="308" t="s">
        <v>80</v>
      </c>
      <c r="B4" s="23" t="s">
        <v>54</v>
      </c>
      <c r="C4" s="23" t="s">
        <v>55</v>
      </c>
      <c r="D4" s="23" t="s">
        <v>56</v>
      </c>
      <c r="E4" s="23" t="s">
        <v>57</v>
      </c>
    </row>
    <row r="5" spans="1:9" ht="19.5" customHeight="1" x14ac:dyDescent="0.2">
      <c r="A5" s="309"/>
      <c r="B5" s="23" t="s">
        <v>549</v>
      </c>
      <c r="C5" s="23" t="s">
        <v>550</v>
      </c>
      <c r="D5" s="23" t="s">
        <v>551</v>
      </c>
      <c r="E5" s="23" t="s">
        <v>552</v>
      </c>
    </row>
    <row r="6" spans="1:9" ht="25.5" x14ac:dyDescent="0.2">
      <c r="A6" s="115" t="s">
        <v>555</v>
      </c>
      <c r="B6" s="120"/>
      <c r="C6" s="120"/>
      <c r="D6" s="25" t="s">
        <v>556</v>
      </c>
      <c r="E6" s="25" t="s">
        <v>557</v>
      </c>
    </row>
    <row r="7" spans="1:9" ht="25.5" x14ac:dyDescent="0.2">
      <c r="A7" s="115" t="s">
        <v>558</v>
      </c>
      <c r="B7" s="25" t="s">
        <v>559</v>
      </c>
      <c r="C7" s="24" t="s">
        <v>560</v>
      </c>
      <c r="D7" s="25" t="s">
        <v>556</v>
      </c>
      <c r="E7" s="25" t="s">
        <v>561</v>
      </c>
    </row>
    <row r="8" spans="1:9" ht="25.5" x14ac:dyDescent="0.2">
      <c r="A8" s="115" t="s">
        <v>83</v>
      </c>
      <c r="B8" s="120"/>
      <c r="C8" s="120"/>
      <c r="D8" s="25" t="s">
        <v>556</v>
      </c>
      <c r="E8" s="25" t="s">
        <v>557</v>
      </c>
    </row>
    <row r="9" spans="1:9" ht="25.5" customHeight="1" x14ac:dyDescent="0.2">
      <c r="A9" s="116" t="s">
        <v>81</v>
      </c>
      <c r="B9" s="305" t="s">
        <v>82</v>
      </c>
      <c r="C9" s="306"/>
      <c r="D9" s="306"/>
      <c r="E9" s="307"/>
    </row>
    <row r="10" spans="1:9" s="15" customFormat="1" x14ac:dyDescent="0.2">
      <c r="A10" s="14"/>
      <c r="B10" s="13"/>
      <c r="C10" s="13"/>
      <c r="D10" s="13"/>
      <c r="E10" s="13"/>
    </row>
    <row r="11" spans="1:9" x14ac:dyDescent="0.2">
      <c r="A11" s="12"/>
      <c r="B11" s="13"/>
      <c r="C11" s="13"/>
      <c r="D11" s="13"/>
      <c r="E11" s="13"/>
    </row>
    <row r="12" spans="1:9" ht="21.95" customHeight="1" x14ac:dyDescent="0.2">
      <c r="A12" s="261" t="s">
        <v>553</v>
      </c>
      <c r="B12" s="310"/>
      <c r="C12" s="310"/>
      <c r="D12" s="310"/>
      <c r="E12" s="310"/>
      <c r="F12" s="262"/>
    </row>
    <row r="13" spans="1:9" ht="21.95" customHeight="1" x14ac:dyDescent="0.2">
      <c r="A13" s="261" t="s">
        <v>53</v>
      </c>
      <c r="B13" s="310"/>
      <c r="C13" s="310"/>
      <c r="D13" s="310"/>
      <c r="E13" s="310"/>
      <c r="F13" s="262"/>
    </row>
    <row r="14" spans="1:9" ht="21.95" customHeight="1" x14ac:dyDescent="0.2">
      <c r="A14" s="23" t="s">
        <v>554</v>
      </c>
      <c r="B14" s="23" t="s">
        <v>54</v>
      </c>
      <c r="C14" s="23" t="s">
        <v>55</v>
      </c>
      <c r="D14" s="23" t="s">
        <v>56</v>
      </c>
      <c r="E14" s="23" t="s">
        <v>57</v>
      </c>
      <c r="F14" s="23" t="s">
        <v>58</v>
      </c>
    </row>
    <row r="15" spans="1:9" ht="102" x14ac:dyDescent="0.2">
      <c r="A15" s="1" t="s">
        <v>626</v>
      </c>
      <c r="B15" s="117">
        <v>1.093</v>
      </c>
      <c r="C15" s="117">
        <v>1.085</v>
      </c>
      <c r="D15" s="117">
        <v>1.073</v>
      </c>
      <c r="E15" s="117">
        <v>1.0780000000000001</v>
      </c>
      <c r="F15" s="1" t="s">
        <v>1224</v>
      </c>
    </row>
    <row r="16" spans="1:9" ht="29.25" customHeight="1" x14ac:dyDescent="0.2">
      <c r="A16" s="1" t="s">
        <v>627</v>
      </c>
      <c r="B16" s="117">
        <v>1.0529999999999999</v>
      </c>
      <c r="C16" s="117">
        <v>1.0509999999999999</v>
      </c>
      <c r="D16" s="117">
        <v>1.0509999999999999</v>
      </c>
      <c r="E16" s="117">
        <v>1.0489999999999999</v>
      </c>
      <c r="F16" s="1" t="s">
        <v>1225</v>
      </c>
    </row>
    <row r="17" spans="1:6" ht="38.25" x14ac:dyDescent="0.2">
      <c r="A17" s="1" t="s">
        <v>628</v>
      </c>
      <c r="B17" s="117">
        <v>1.034</v>
      </c>
      <c r="C17" s="117">
        <v>1.032</v>
      </c>
      <c r="D17" s="117">
        <v>1.0289999999999999</v>
      </c>
      <c r="E17" s="117">
        <v>1.03</v>
      </c>
      <c r="F17" s="1" t="s">
        <v>1226</v>
      </c>
    </row>
    <row r="18" spans="1:6" ht="17.25" customHeight="1" x14ac:dyDescent="0.2">
      <c r="A18" s="1" t="s">
        <v>629</v>
      </c>
      <c r="B18" s="117">
        <v>1.018</v>
      </c>
      <c r="C18" s="117">
        <v>1.018</v>
      </c>
      <c r="D18" s="117">
        <v>1.02</v>
      </c>
      <c r="E18" s="117">
        <v>1.018</v>
      </c>
      <c r="F18" s="1"/>
    </row>
    <row r="19" spans="1:6" ht="17.25" customHeight="1" x14ac:dyDescent="0.2">
      <c r="A19" s="1" t="s">
        <v>630</v>
      </c>
      <c r="B19" s="117">
        <v>1.01</v>
      </c>
      <c r="C19" s="117">
        <v>1.01</v>
      </c>
      <c r="D19" s="117">
        <v>1.0109999999999999</v>
      </c>
      <c r="E19" s="117">
        <v>1.01</v>
      </c>
      <c r="F19" s="1">
        <v>997</v>
      </c>
    </row>
    <row r="20" spans="1:6" ht="17.25" customHeight="1" x14ac:dyDescent="0.2">
      <c r="A20" s="1" t="s">
        <v>631</v>
      </c>
      <c r="B20" s="117">
        <v>1.0069999999999999</v>
      </c>
      <c r="C20" s="117">
        <v>1.0069999999999999</v>
      </c>
      <c r="D20" s="117">
        <v>1.01</v>
      </c>
      <c r="E20" s="117">
        <v>1.008</v>
      </c>
      <c r="F20" s="1"/>
    </row>
    <row r="21" spans="1:6" ht="17.25" customHeight="1" x14ac:dyDescent="0.2">
      <c r="A21" s="1" t="s">
        <v>632</v>
      </c>
      <c r="B21" s="117">
        <v>1.008</v>
      </c>
      <c r="C21" s="117">
        <v>1.008</v>
      </c>
      <c r="D21" s="117">
        <v>1.0089999999999999</v>
      </c>
      <c r="E21" s="117">
        <v>1.008</v>
      </c>
      <c r="F21" s="1"/>
    </row>
    <row r="22" spans="1:6" ht="17.25" customHeight="1" x14ac:dyDescent="0.2">
      <c r="A22" s="1" t="s">
        <v>633</v>
      </c>
      <c r="B22" s="117">
        <v>1.002</v>
      </c>
      <c r="C22" s="117">
        <v>1.002</v>
      </c>
      <c r="D22" s="117">
        <v>1.002</v>
      </c>
      <c r="E22" s="117">
        <v>1.002</v>
      </c>
      <c r="F22" s="1"/>
    </row>
    <row r="24" spans="1:6" ht="21.95" customHeight="1" x14ac:dyDescent="0.2">
      <c r="A24" s="261" t="s">
        <v>500</v>
      </c>
      <c r="B24" s="310"/>
      <c r="C24" s="310"/>
      <c r="D24" s="310"/>
      <c r="E24" s="310"/>
      <c r="F24" s="262"/>
    </row>
    <row r="25" spans="1:6" ht="21.95" customHeight="1" x14ac:dyDescent="0.2">
      <c r="A25" s="261" t="s">
        <v>60</v>
      </c>
      <c r="B25" s="310"/>
      <c r="C25" s="310"/>
      <c r="D25" s="310"/>
      <c r="E25" s="310"/>
      <c r="F25" s="262"/>
    </row>
    <row r="26" spans="1:6" ht="21.95" customHeight="1" x14ac:dyDescent="0.2">
      <c r="A26" s="23" t="s">
        <v>59</v>
      </c>
      <c r="B26" s="23" t="s">
        <v>54</v>
      </c>
      <c r="C26" s="23" t="s">
        <v>55</v>
      </c>
      <c r="D26" s="23" t="s">
        <v>56</v>
      </c>
      <c r="E26" s="23" t="s">
        <v>57</v>
      </c>
      <c r="F26" s="23" t="s">
        <v>58</v>
      </c>
    </row>
    <row r="27" spans="1:6" x14ac:dyDescent="0.2">
      <c r="A27" s="118" t="s">
        <v>1227</v>
      </c>
      <c r="B27" s="117">
        <v>1.01</v>
      </c>
      <c r="C27" s="117">
        <v>1.01</v>
      </c>
      <c r="D27" s="117">
        <v>1.0109999999999999</v>
      </c>
      <c r="E27" s="117">
        <v>1.01</v>
      </c>
      <c r="F27" s="119">
        <v>292</v>
      </c>
    </row>
    <row r="28" spans="1:6" x14ac:dyDescent="0.2">
      <c r="A28" s="118" t="s">
        <v>1228</v>
      </c>
      <c r="B28" s="117">
        <v>1.01</v>
      </c>
      <c r="C28" s="117">
        <v>1.01</v>
      </c>
      <c r="D28" s="117">
        <v>1.0109999999999999</v>
      </c>
      <c r="E28" s="117">
        <v>1.01</v>
      </c>
      <c r="F28" s="119">
        <v>293</v>
      </c>
    </row>
    <row r="29" spans="1:6" x14ac:dyDescent="0.2">
      <c r="A29" s="118" t="s">
        <v>1229</v>
      </c>
      <c r="B29" s="117">
        <v>1.01</v>
      </c>
      <c r="C29" s="117">
        <v>1.01</v>
      </c>
      <c r="D29" s="117">
        <v>1.0109999999999999</v>
      </c>
      <c r="E29" s="117">
        <v>1.01</v>
      </c>
      <c r="F29" s="119">
        <v>294</v>
      </c>
    </row>
    <row r="30" spans="1:6" x14ac:dyDescent="0.2">
      <c r="A30" s="118" t="s">
        <v>1230</v>
      </c>
      <c r="B30" s="117">
        <v>1.01</v>
      </c>
      <c r="C30" s="117">
        <v>1.01</v>
      </c>
      <c r="D30" s="117">
        <v>1.0109999999999999</v>
      </c>
      <c r="E30" s="117">
        <v>1.01</v>
      </c>
      <c r="F30" s="119">
        <v>295</v>
      </c>
    </row>
    <row r="31" spans="1:6" x14ac:dyDescent="0.2">
      <c r="A31" s="118" t="s">
        <v>1231</v>
      </c>
      <c r="B31" s="117">
        <v>1.01</v>
      </c>
      <c r="C31" s="117">
        <v>1.01</v>
      </c>
      <c r="D31" s="117">
        <v>1.0109999999999999</v>
      </c>
      <c r="E31" s="117">
        <v>1.01</v>
      </c>
      <c r="F31" s="119">
        <v>296</v>
      </c>
    </row>
    <row r="32" spans="1:6" x14ac:dyDescent="0.2">
      <c r="A32" s="118" t="s">
        <v>1232</v>
      </c>
      <c r="B32" s="117">
        <v>1.01</v>
      </c>
      <c r="C32" s="117">
        <v>1.01</v>
      </c>
      <c r="D32" s="117">
        <v>1.0109999999999999</v>
      </c>
      <c r="E32" s="117">
        <v>1.01</v>
      </c>
      <c r="F32" s="119">
        <v>297</v>
      </c>
    </row>
    <row r="33" spans="1:6" x14ac:dyDescent="0.2">
      <c r="A33" s="118" t="s">
        <v>1233</v>
      </c>
      <c r="B33" s="117">
        <v>1.01</v>
      </c>
      <c r="C33" s="117">
        <v>1.01</v>
      </c>
      <c r="D33" s="117">
        <v>1.0109999999999999</v>
      </c>
      <c r="E33" s="117">
        <v>1.01</v>
      </c>
      <c r="F33" s="119">
        <v>298</v>
      </c>
    </row>
    <row r="34" spans="1:6" x14ac:dyDescent="0.2">
      <c r="A34" s="118" t="s">
        <v>1234</v>
      </c>
      <c r="B34" s="117">
        <v>1.01</v>
      </c>
      <c r="C34" s="117">
        <v>1.01</v>
      </c>
      <c r="D34" s="117">
        <v>1.0109999999999999</v>
      </c>
      <c r="E34" s="117">
        <v>1.01</v>
      </c>
      <c r="F34" s="119">
        <v>299</v>
      </c>
    </row>
    <row r="35" spans="1:6" x14ac:dyDescent="0.2">
      <c r="A35" s="118" t="s">
        <v>1235</v>
      </c>
      <c r="B35" s="117">
        <v>1.01</v>
      </c>
      <c r="C35" s="117">
        <v>1.01</v>
      </c>
      <c r="D35" s="117">
        <v>1.0109999999999999</v>
      </c>
      <c r="E35" s="117">
        <v>1.01</v>
      </c>
      <c r="F35" s="119">
        <v>300</v>
      </c>
    </row>
    <row r="36" spans="1:6" x14ac:dyDescent="0.2">
      <c r="A36" s="118" t="s">
        <v>1236</v>
      </c>
      <c r="B36" s="117">
        <v>1.01</v>
      </c>
      <c r="C36" s="117">
        <v>1.01</v>
      </c>
      <c r="D36" s="117">
        <v>1.0109999999999999</v>
      </c>
      <c r="E36" s="117">
        <v>1.01</v>
      </c>
      <c r="F36" s="119">
        <v>301</v>
      </c>
    </row>
    <row r="37" spans="1:6" x14ac:dyDescent="0.2">
      <c r="A37" s="118" t="s">
        <v>1237</v>
      </c>
      <c r="B37" s="117">
        <v>1.01</v>
      </c>
      <c r="C37" s="117">
        <v>1.01</v>
      </c>
      <c r="D37" s="117">
        <v>1.0109999999999999</v>
      </c>
      <c r="E37" s="117">
        <v>1.01</v>
      </c>
      <c r="F37" s="119">
        <v>302</v>
      </c>
    </row>
    <row r="38" spans="1:6" x14ac:dyDescent="0.2">
      <c r="A38" s="118" t="s">
        <v>1238</v>
      </c>
      <c r="B38" s="117">
        <v>1.01</v>
      </c>
      <c r="C38" s="117">
        <v>1.01</v>
      </c>
      <c r="D38" s="117">
        <v>1.0109999999999999</v>
      </c>
      <c r="E38" s="117">
        <v>1.01</v>
      </c>
      <c r="F38" s="119">
        <v>303</v>
      </c>
    </row>
    <row r="39" spans="1:6" x14ac:dyDescent="0.2">
      <c r="A39" s="118" t="s">
        <v>1239</v>
      </c>
      <c r="B39" s="117">
        <v>1.01</v>
      </c>
      <c r="C39" s="117">
        <v>1.01</v>
      </c>
      <c r="D39" s="117">
        <v>1.0109999999999999</v>
      </c>
      <c r="E39" s="117">
        <v>1.01</v>
      </c>
      <c r="F39" s="119">
        <v>304</v>
      </c>
    </row>
    <row r="40" spans="1:6" x14ac:dyDescent="0.2">
      <c r="A40" s="118" t="s">
        <v>1240</v>
      </c>
      <c r="B40" s="117">
        <v>1.01</v>
      </c>
      <c r="C40" s="117">
        <v>1.01</v>
      </c>
      <c r="D40" s="117">
        <v>1.0109999999999999</v>
      </c>
      <c r="E40" s="117">
        <v>1.01</v>
      </c>
      <c r="F40" s="119">
        <v>305</v>
      </c>
    </row>
    <row r="41" spans="1:6" x14ac:dyDescent="0.2">
      <c r="A41" s="118" t="s">
        <v>1241</v>
      </c>
      <c r="B41" s="117">
        <v>1.01</v>
      </c>
      <c r="C41" s="117">
        <v>1.01</v>
      </c>
      <c r="D41" s="117">
        <v>1.0109999999999999</v>
      </c>
      <c r="E41" s="117">
        <v>1.01</v>
      </c>
      <c r="F41" s="119">
        <v>306</v>
      </c>
    </row>
    <row r="42" spans="1:6" x14ac:dyDescent="0.2">
      <c r="A42" s="118" t="s">
        <v>1242</v>
      </c>
      <c r="B42" s="117">
        <v>1.01</v>
      </c>
      <c r="C42" s="117">
        <v>1.01</v>
      </c>
      <c r="D42" s="117">
        <v>1.0109999999999999</v>
      </c>
      <c r="E42" s="117">
        <v>1.01</v>
      </c>
      <c r="F42" s="119">
        <v>307</v>
      </c>
    </row>
    <row r="43" spans="1:6" x14ac:dyDescent="0.2">
      <c r="A43" s="118" t="s">
        <v>1243</v>
      </c>
      <c r="B43" s="117">
        <v>1.01</v>
      </c>
      <c r="C43" s="117">
        <v>1.01</v>
      </c>
      <c r="D43" s="117">
        <v>1.0109999999999999</v>
      </c>
      <c r="E43" s="117">
        <v>1.01</v>
      </c>
      <c r="F43" s="119">
        <v>308</v>
      </c>
    </row>
    <row r="44" spans="1:6" x14ac:dyDescent="0.2">
      <c r="A44" s="118" t="s">
        <v>1244</v>
      </c>
      <c r="B44" s="117">
        <v>1.01</v>
      </c>
      <c r="C44" s="117">
        <v>1.01</v>
      </c>
      <c r="D44" s="117">
        <v>1.0109999999999999</v>
      </c>
      <c r="E44" s="117">
        <v>1.01</v>
      </c>
      <c r="F44" s="119">
        <v>309</v>
      </c>
    </row>
    <row r="45" spans="1:6" x14ac:dyDescent="0.2">
      <c r="A45" s="118" t="s">
        <v>1245</v>
      </c>
      <c r="B45" s="117">
        <v>1.01</v>
      </c>
      <c r="C45" s="117">
        <v>1.01</v>
      </c>
      <c r="D45" s="117">
        <v>1.0109999999999999</v>
      </c>
      <c r="E45" s="117">
        <v>1.01</v>
      </c>
      <c r="F45" s="119">
        <v>310</v>
      </c>
    </row>
    <row r="46" spans="1:6" x14ac:dyDescent="0.2">
      <c r="A46" s="118" t="s">
        <v>1246</v>
      </c>
      <c r="B46" s="117">
        <v>1.01</v>
      </c>
      <c r="C46" s="117">
        <v>1.01</v>
      </c>
      <c r="D46" s="117">
        <v>1.0109999999999999</v>
      </c>
      <c r="E46" s="117">
        <v>1.01</v>
      </c>
      <c r="F46" s="119">
        <v>311</v>
      </c>
    </row>
    <row r="47" spans="1:6" x14ac:dyDescent="0.2">
      <c r="A47" s="118" t="s">
        <v>1247</v>
      </c>
      <c r="B47" s="117">
        <v>1.01</v>
      </c>
      <c r="C47" s="117">
        <v>1.01</v>
      </c>
      <c r="D47" s="117">
        <v>1.0109999999999999</v>
      </c>
      <c r="E47" s="117">
        <v>1.01</v>
      </c>
      <c r="F47" s="119">
        <v>312</v>
      </c>
    </row>
    <row r="48" spans="1:6" x14ac:dyDescent="0.2">
      <c r="A48" s="118" t="s">
        <v>1248</v>
      </c>
      <c r="B48" s="117">
        <v>1.01</v>
      </c>
      <c r="C48" s="117">
        <v>1.01</v>
      </c>
      <c r="D48" s="117">
        <v>1.0109999999999999</v>
      </c>
      <c r="E48" s="117">
        <v>1.01</v>
      </c>
      <c r="F48" s="119">
        <v>313</v>
      </c>
    </row>
    <row r="49" spans="1:6" x14ac:dyDescent="0.2">
      <c r="A49" s="118" t="s">
        <v>1249</v>
      </c>
      <c r="B49" s="117">
        <v>1.01</v>
      </c>
      <c r="C49" s="117">
        <v>1.01</v>
      </c>
      <c r="D49" s="117">
        <v>1.0109999999999999</v>
      </c>
      <c r="E49" s="117">
        <v>1.01</v>
      </c>
      <c r="F49" s="119">
        <v>314</v>
      </c>
    </row>
    <row r="50" spans="1:6" x14ac:dyDescent="0.2">
      <c r="A50" s="118" t="s">
        <v>1250</v>
      </c>
      <c r="B50" s="117">
        <v>1.01</v>
      </c>
      <c r="C50" s="117">
        <v>1.01</v>
      </c>
      <c r="D50" s="117">
        <v>1.0109999999999999</v>
      </c>
      <c r="E50" s="117">
        <v>1.01</v>
      </c>
      <c r="F50" s="119">
        <v>784</v>
      </c>
    </row>
    <row r="51" spans="1:6" x14ac:dyDescent="0.2">
      <c r="A51" s="118" t="s">
        <v>1251</v>
      </c>
      <c r="B51" s="117">
        <v>1.01</v>
      </c>
      <c r="C51" s="117">
        <v>1.01</v>
      </c>
      <c r="D51" s="117">
        <v>1.0109999999999999</v>
      </c>
      <c r="E51" s="117">
        <v>1.01</v>
      </c>
      <c r="F51" s="119">
        <v>785</v>
      </c>
    </row>
    <row r="52" spans="1:6" x14ac:dyDescent="0.2">
      <c r="A52" s="118" t="s">
        <v>1252</v>
      </c>
      <c r="B52" s="117">
        <v>1.01</v>
      </c>
      <c r="C52" s="117">
        <v>1.01</v>
      </c>
      <c r="D52" s="117">
        <v>1.0109999999999999</v>
      </c>
      <c r="E52" s="117">
        <v>1.01</v>
      </c>
      <c r="F52" s="119">
        <v>786</v>
      </c>
    </row>
    <row r="53" spans="1:6" x14ac:dyDescent="0.2">
      <c r="A53" s="118" t="s">
        <v>1253</v>
      </c>
      <c r="B53" s="117">
        <v>1.01</v>
      </c>
      <c r="C53" s="117">
        <v>1.01</v>
      </c>
      <c r="D53" s="117">
        <v>1.0109999999999999</v>
      </c>
      <c r="E53" s="117">
        <v>1.01</v>
      </c>
      <c r="F53" s="119">
        <v>787</v>
      </c>
    </row>
    <row r="54" spans="1:6" x14ac:dyDescent="0.2">
      <c r="A54" s="118" t="s">
        <v>1254</v>
      </c>
      <c r="B54" s="117">
        <v>1.01</v>
      </c>
      <c r="C54" s="117">
        <v>1.01</v>
      </c>
      <c r="D54" s="117">
        <v>1.0109999999999999</v>
      </c>
      <c r="E54" s="117">
        <v>1.01</v>
      </c>
      <c r="F54" s="119">
        <v>788</v>
      </c>
    </row>
    <row r="55" spans="1:6" x14ac:dyDescent="0.2">
      <c r="A55" s="118" t="s">
        <v>1255</v>
      </c>
      <c r="B55" s="117">
        <v>1.01</v>
      </c>
      <c r="C55" s="117">
        <v>1.01</v>
      </c>
      <c r="D55" s="117">
        <v>1.0109999999999999</v>
      </c>
      <c r="E55" s="117">
        <v>1.01</v>
      </c>
      <c r="F55" s="119">
        <v>789</v>
      </c>
    </row>
    <row r="56" spans="1:6" x14ac:dyDescent="0.2">
      <c r="A56" s="118" t="s">
        <v>1256</v>
      </c>
      <c r="B56" s="117">
        <v>1.01</v>
      </c>
      <c r="C56" s="117">
        <v>1.01</v>
      </c>
      <c r="D56" s="117">
        <v>1.0109999999999999</v>
      </c>
      <c r="E56" s="117">
        <v>1.01</v>
      </c>
      <c r="F56" s="119">
        <v>790</v>
      </c>
    </row>
    <row r="57" spans="1:6" x14ac:dyDescent="0.2">
      <c r="A57" s="118" t="s">
        <v>1257</v>
      </c>
      <c r="B57" s="117">
        <v>1.01</v>
      </c>
      <c r="C57" s="117">
        <v>1.01</v>
      </c>
      <c r="D57" s="117">
        <v>1.0109999999999999</v>
      </c>
      <c r="E57" s="117">
        <v>1.01</v>
      </c>
      <c r="F57" s="119">
        <v>791</v>
      </c>
    </row>
    <row r="58" spans="1:6" x14ac:dyDescent="0.2">
      <c r="A58" s="118" t="s">
        <v>1258</v>
      </c>
      <c r="B58" s="117">
        <v>1.01</v>
      </c>
      <c r="C58" s="117">
        <v>1.01</v>
      </c>
      <c r="D58" s="117">
        <v>1.0109999999999999</v>
      </c>
      <c r="E58" s="117">
        <v>1.01</v>
      </c>
      <c r="F58" s="119">
        <v>792</v>
      </c>
    </row>
    <row r="59" spans="1:6" x14ac:dyDescent="0.2">
      <c r="A59" s="118" t="s">
        <v>1259</v>
      </c>
      <c r="B59" s="117">
        <v>1.01</v>
      </c>
      <c r="C59" s="117">
        <v>1.01</v>
      </c>
      <c r="D59" s="117">
        <v>1.0109999999999999</v>
      </c>
      <c r="E59" s="117">
        <v>1.01</v>
      </c>
      <c r="F59" s="119">
        <v>793</v>
      </c>
    </row>
    <row r="60" spans="1:6" x14ac:dyDescent="0.2">
      <c r="A60" s="118" t="s">
        <v>1260</v>
      </c>
      <c r="B60" s="117">
        <v>1.01</v>
      </c>
      <c r="C60" s="117">
        <v>1.01</v>
      </c>
      <c r="D60" s="117">
        <v>1.0109999999999999</v>
      </c>
      <c r="E60" s="117">
        <v>1.01</v>
      </c>
      <c r="F60" s="119">
        <v>794</v>
      </c>
    </row>
    <row r="61" spans="1:6" x14ac:dyDescent="0.2">
      <c r="A61" s="118" t="s">
        <v>1261</v>
      </c>
      <c r="B61" s="117">
        <v>1.01</v>
      </c>
      <c r="C61" s="117">
        <v>1.01</v>
      </c>
      <c r="D61" s="117">
        <v>1.0109999999999999</v>
      </c>
      <c r="E61" s="117">
        <v>1.01</v>
      </c>
      <c r="F61" s="119">
        <v>795</v>
      </c>
    </row>
    <row r="62" spans="1:6" x14ac:dyDescent="0.2">
      <c r="A62" s="118" t="s">
        <v>1262</v>
      </c>
      <c r="B62" s="117">
        <v>1.01</v>
      </c>
      <c r="C62" s="117">
        <v>1.01</v>
      </c>
      <c r="D62" s="117">
        <v>1.0109999999999999</v>
      </c>
      <c r="E62" s="117">
        <v>1.01</v>
      </c>
      <c r="F62" s="119">
        <v>796</v>
      </c>
    </row>
    <row r="63" spans="1:6" x14ac:dyDescent="0.2">
      <c r="A63" s="118" t="s">
        <v>1263</v>
      </c>
      <c r="B63" s="117">
        <v>1.01</v>
      </c>
      <c r="C63" s="117">
        <v>1.01</v>
      </c>
      <c r="D63" s="117">
        <v>1.0109999999999999</v>
      </c>
      <c r="E63" s="117">
        <v>1.01</v>
      </c>
      <c r="F63" s="119">
        <v>797</v>
      </c>
    </row>
    <row r="64" spans="1:6" x14ac:dyDescent="0.2">
      <c r="A64" s="118" t="s">
        <v>1264</v>
      </c>
      <c r="B64" s="117">
        <v>1.01</v>
      </c>
      <c r="C64" s="117">
        <v>1.01</v>
      </c>
      <c r="D64" s="117">
        <v>1.0109999999999999</v>
      </c>
      <c r="E64" s="117">
        <v>1.01</v>
      </c>
      <c r="F64" s="119">
        <v>798</v>
      </c>
    </row>
    <row r="65" spans="1:6" x14ac:dyDescent="0.2">
      <c r="A65" s="118" t="s">
        <v>1265</v>
      </c>
      <c r="B65" s="117">
        <v>1.01</v>
      </c>
      <c r="C65" s="117">
        <v>1.01</v>
      </c>
      <c r="D65" s="117">
        <v>1.0109999999999999</v>
      </c>
      <c r="E65" s="117">
        <v>1.01</v>
      </c>
      <c r="F65" s="119">
        <v>799</v>
      </c>
    </row>
    <row r="66" spans="1:6" x14ac:dyDescent="0.2">
      <c r="A66" s="118" t="s">
        <v>1266</v>
      </c>
      <c r="B66" s="117">
        <v>1.0089999999999999</v>
      </c>
      <c r="C66" s="117">
        <v>1.0089999999999999</v>
      </c>
      <c r="D66" s="117">
        <v>1.008</v>
      </c>
      <c r="E66" s="117">
        <v>1.0089999999999999</v>
      </c>
      <c r="F66" s="119">
        <v>824</v>
      </c>
    </row>
    <row r="67" spans="1:6" x14ac:dyDescent="0.2">
      <c r="A67" s="118" t="s">
        <v>1267</v>
      </c>
      <c r="B67" s="117">
        <v>1.016</v>
      </c>
      <c r="C67" s="117">
        <v>1.016</v>
      </c>
      <c r="D67" s="117">
        <v>1.0149999999999999</v>
      </c>
      <c r="E67" s="117">
        <v>1.0149999999999999</v>
      </c>
      <c r="F67" s="119">
        <v>825</v>
      </c>
    </row>
    <row r="68" spans="1:6" x14ac:dyDescent="0.2">
      <c r="A68" s="118" t="s">
        <v>1268</v>
      </c>
      <c r="B68" s="117">
        <v>1</v>
      </c>
      <c r="C68" s="117">
        <v>1</v>
      </c>
      <c r="D68" s="117">
        <v>1</v>
      </c>
      <c r="E68" s="117">
        <v>1</v>
      </c>
      <c r="F68" s="119">
        <v>826</v>
      </c>
    </row>
    <row r="69" spans="1:6" x14ac:dyDescent="0.2">
      <c r="A69" s="118" t="s">
        <v>1269</v>
      </c>
      <c r="B69" s="117">
        <v>1.0269999999999999</v>
      </c>
      <c r="C69" s="117">
        <v>1.0269999999999999</v>
      </c>
      <c r="D69" s="117">
        <v>1.026</v>
      </c>
      <c r="E69" s="117">
        <v>1.0269999999999999</v>
      </c>
      <c r="F69" s="119">
        <v>827</v>
      </c>
    </row>
    <row r="70" spans="1:6" x14ac:dyDescent="0.2">
      <c r="A70" s="118" t="s">
        <v>1270</v>
      </c>
      <c r="B70" s="117">
        <v>1.014</v>
      </c>
      <c r="C70" s="117">
        <v>1.014</v>
      </c>
      <c r="D70" s="117">
        <v>1.0129999999999999</v>
      </c>
      <c r="E70" s="117">
        <v>1.014</v>
      </c>
      <c r="F70" s="119">
        <v>828</v>
      </c>
    </row>
    <row r="71" spans="1:6" x14ac:dyDescent="0.2">
      <c r="A71" s="118" t="s">
        <v>1271</v>
      </c>
      <c r="B71" s="117">
        <v>1.0089999999999999</v>
      </c>
      <c r="C71" s="117">
        <v>1.0089999999999999</v>
      </c>
      <c r="D71" s="117">
        <v>1.0089999999999999</v>
      </c>
      <c r="E71" s="117">
        <v>1.0089999999999999</v>
      </c>
      <c r="F71" s="119">
        <v>829</v>
      </c>
    </row>
    <row r="72" spans="1:6" x14ac:dyDescent="0.2">
      <c r="A72" s="118" t="s">
        <v>1272</v>
      </c>
      <c r="B72" s="117">
        <v>1.0129999999999999</v>
      </c>
      <c r="C72" s="117">
        <v>1.0129999999999999</v>
      </c>
      <c r="D72" s="117">
        <v>1.0129999999999999</v>
      </c>
      <c r="E72" s="117">
        <v>1.0129999999999999</v>
      </c>
      <c r="F72" s="119">
        <v>830</v>
      </c>
    </row>
    <row r="73" spans="1:6" x14ac:dyDescent="0.2">
      <c r="A73" s="118" t="s">
        <v>841</v>
      </c>
      <c r="B73" s="117">
        <v>1.018</v>
      </c>
      <c r="C73" s="117">
        <v>1.018</v>
      </c>
      <c r="D73" s="117">
        <v>1.02</v>
      </c>
      <c r="E73" s="117">
        <v>1.018</v>
      </c>
      <c r="F73" s="119">
        <v>831</v>
      </c>
    </row>
    <row r="74" spans="1:6" x14ac:dyDescent="0.2">
      <c r="A74" s="118" t="s">
        <v>842</v>
      </c>
      <c r="B74" s="117">
        <v>1.018</v>
      </c>
      <c r="C74" s="117">
        <v>1.018</v>
      </c>
      <c r="D74" s="117">
        <v>1.02</v>
      </c>
      <c r="E74" s="117">
        <v>1.018</v>
      </c>
      <c r="F74" s="119">
        <v>832</v>
      </c>
    </row>
    <row r="75" spans="1:6" x14ac:dyDescent="0.2">
      <c r="A75" s="118" t="s">
        <v>843</v>
      </c>
      <c r="B75" s="117">
        <v>1.018</v>
      </c>
      <c r="C75" s="117">
        <v>1.018</v>
      </c>
      <c r="D75" s="117">
        <v>1.02</v>
      </c>
      <c r="E75" s="117">
        <v>1.018</v>
      </c>
      <c r="F75" s="119">
        <v>833</v>
      </c>
    </row>
    <row r="76" spans="1:6" x14ac:dyDescent="0.2">
      <c r="A76" s="118" t="s">
        <v>844</v>
      </c>
      <c r="B76" s="117">
        <v>1.018</v>
      </c>
      <c r="C76" s="117">
        <v>1.018</v>
      </c>
      <c r="D76" s="117">
        <v>1.02</v>
      </c>
      <c r="E76" s="117">
        <v>1.018</v>
      </c>
      <c r="F76" s="119">
        <v>834</v>
      </c>
    </row>
    <row r="77" spans="1:6" x14ac:dyDescent="0.2">
      <c r="A77" s="118" t="s">
        <v>846</v>
      </c>
      <c r="B77" s="117">
        <v>1.012</v>
      </c>
      <c r="C77" s="117">
        <v>1.012</v>
      </c>
      <c r="D77" s="117">
        <v>1.012</v>
      </c>
      <c r="E77" s="117">
        <v>1.012</v>
      </c>
      <c r="F77" s="119">
        <v>835</v>
      </c>
    </row>
    <row r="78" spans="1:6" x14ac:dyDescent="0.2">
      <c r="A78" s="118" t="s">
        <v>1273</v>
      </c>
      <c r="B78" s="117">
        <v>1.012</v>
      </c>
      <c r="C78" s="117">
        <v>1.012</v>
      </c>
      <c r="D78" s="117">
        <v>1.012</v>
      </c>
      <c r="E78" s="117">
        <v>1.012</v>
      </c>
      <c r="F78" s="119">
        <v>836</v>
      </c>
    </row>
    <row r="79" spans="1:6" x14ac:dyDescent="0.2">
      <c r="A79" s="118" t="s">
        <v>1274</v>
      </c>
      <c r="B79" s="117">
        <v>1.0249999999999999</v>
      </c>
      <c r="C79" s="117">
        <v>1.0249999999999999</v>
      </c>
      <c r="D79" s="117">
        <v>1.0249999999999999</v>
      </c>
      <c r="E79" s="117">
        <v>1.0249999999999999</v>
      </c>
      <c r="F79" s="119">
        <v>837</v>
      </c>
    </row>
    <row r="80" spans="1:6" x14ac:dyDescent="0.2">
      <c r="A80" s="118" t="s">
        <v>1275</v>
      </c>
      <c r="B80" s="117">
        <v>1.002</v>
      </c>
      <c r="C80" s="117">
        <v>1.002</v>
      </c>
      <c r="D80" s="117">
        <v>1.002</v>
      </c>
      <c r="E80" s="117">
        <v>1.002</v>
      </c>
      <c r="F80" s="119">
        <v>838</v>
      </c>
    </row>
    <row r="81" spans="1:6" x14ac:dyDescent="0.2">
      <c r="A81" s="118" t="s">
        <v>1276</v>
      </c>
      <c r="B81" s="117">
        <v>1.0389999999999999</v>
      </c>
      <c r="C81" s="117">
        <v>1.0389999999999999</v>
      </c>
      <c r="D81" s="117">
        <v>1.0109999999999999</v>
      </c>
      <c r="E81" s="117">
        <v>1.01</v>
      </c>
      <c r="F81" s="119">
        <v>839</v>
      </c>
    </row>
    <row r="82" spans="1:6" x14ac:dyDescent="0.2">
      <c r="A82" s="118" t="s">
        <v>1277</v>
      </c>
      <c r="B82" s="117">
        <v>1.038</v>
      </c>
      <c r="C82" s="117">
        <v>1.038</v>
      </c>
      <c r="D82" s="117">
        <v>1.038</v>
      </c>
      <c r="E82" s="117">
        <v>1.038</v>
      </c>
      <c r="F82" s="119">
        <v>840</v>
      </c>
    </row>
    <row r="83" spans="1:6" x14ac:dyDescent="0.2">
      <c r="A83" s="118" t="s">
        <v>1278</v>
      </c>
      <c r="B83" s="117">
        <v>1.002</v>
      </c>
      <c r="C83" s="117">
        <v>1.0029999999999999</v>
      </c>
      <c r="D83" s="117">
        <v>1.0029999999999999</v>
      </c>
      <c r="E83" s="117">
        <v>1.0029999999999999</v>
      </c>
      <c r="F83" s="119">
        <v>841</v>
      </c>
    </row>
    <row r="84" spans="1:6" x14ac:dyDescent="0.2">
      <c r="A84" s="118" t="s">
        <v>1279</v>
      </c>
      <c r="B84" s="117">
        <v>1.0029999999999999</v>
      </c>
      <c r="C84" s="117">
        <v>1.0029999999999999</v>
      </c>
      <c r="D84" s="117">
        <v>1.0029999999999999</v>
      </c>
      <c r="E84" s="117">
        <v>1.0029999999999999</v>
      </c>
      <c r="F84" s="119">
        <v>842</v>
      </c>
    </row>
    <row r="85" spans="1:6" x14ac:dyDescent="0.2">
      <c r="A85" s="118" t="s">
        <v>1280</v>
      </c>
      <c r="B85" s="117">
        <v>1</v>
      </c>
      <c r="C85" s="117">
        <v>1</v>
      </c>
      <c r="D85" s="117">
        <v>1.0109999999999999</v>
      </c>
      <c r="E85" s="117">
        <v>1</v>
      </c>
      <c r="F85" s="119">
        <v>843</v>
      </c>
    </row>
    <row r="86" spans="1:6" x14ac:dyDescent="0.2">
      <c r="A86" s="118" t="s">
        <v>1281</v>
      </c>
      <c r="B86" s="117">
        <v>1.01</v>
      </c>
      <c r="C86" s="117">
        <v>1.01</v>
      </c>
      <c r="D86" s="117">
        <v>1.0129999999999999</v>
      </c>
      <c r="E86" s="117">
        <v>1.0129999999999999</v>
      </c>
      <c r="F86" s="119">
        <v>844</v>
      </c>
    </row>
    <row r="87" spans="1:6" x14ac:dyDescent="0.2">
      <c r="A87" s="118" t="s">
        <v>1282</v>
      </c>
      <c r="B87" s="117">
        <v>1.01</v>
      </c>
      <c r="C87" s="117">
        <v>1.01</v>
      </c>
      <c r="D87" s="117">
        <v>1.0109999999999999</v>
      </c>
      <c r="E87" s="117">
        <v>1.01</v>
      </c>
      <c r="F87" s="119">
        <v>845</v>
      </c>
    </row>
    <row r="88" spans="1:6" x14ac:dyDescent="0.2">
      <c r="A88" s="118" t="s">
        <v>1283</v>
      </c>
      <c r="B88" s="117">
        <v>1.0549999999999999</v>
      </c>
      <c r="C88" s="117">
        <v>1.0549999999999999</v>
      </c>
      <c r="D88" s="117">
        <v>1.0549999999999999</v>
      </c>
      <c r="E88" s="117">
        <v>1.0549999999999999</v>
      </c>
      <c r="F88" s="119">
        <v>846</v>
      </c>
    </row>
    <row r="89" spans="1:6" x14ac:dyDescent="0.2">
      <c r="A89" s="118" t="s">
        <v>1284</v>
      </c>
      <c r="B89" s="117">
        <v>1.0329999999999999</v>
      </c>
      <c r="C89" s="117">
        <v>1.034</v>
      </c>
      <c r="D89" s="117">
        <v>1.034</v>
      </c>
      <c r="E89" s="117">
        <v>1.034</v>
      </c>
      <c r="F89" s="119">
        <v>847</v>
      </c>
    </row>
    <row r="90" spans="1:6" x14ac:dyDescent="0.2">
      <c r="A90" s="118" t="s">
        <v>1285</v>
      </c>
      <c r="B90" s="117">
        <v>1.01</v>
      </c>
      <c r="C90" s="117">
        <v>1.01</v>
      </c>
      <c r="D90" s="117">
        <v>1.0109999999999999</v>
      </c>
      <c r="E90" s="117">
        <v>1.01</v>
      </c>
      <c r="F90" s="119">
        <v>848</v>
      </c>
    </row>
    <row r="91" spans="1:6" x14ac:dyDescent="0.2">
      <c r="A91" s="118" t="s">
        <v>1286</v>
      </c>
      <c r="B91" s="117">
        <v>1.01</v>
      </c>
      <c r="C91" s="117">
        <v>1.01</v>
      </c>
      <c r="D91" s="117">
        <v>1.0109999999999999</v>
      </c>
      <c r="E91" s="117">
        <v>1.01</v>
      </c>
      <c r="F91" s="119">
        <v>849</v>
      </c>
    </row>
    <row r="92" spans="1:6" x14ac:dyDescent="0.2">
      <c r="A92" s="118" t="s">
        <v>1287</v>
      </c>
      <c r="B92" s="117">
        <v>1</v>
      </c>
      <c r="C92" s="117">
        <v>1.0009999999999999</v>
      </c>
      <c r="D92" s="117">
        <v>1</v>
      </c>
      <c r="E92" s="117">
        <v>1</v>
      </c>
      <c r="F92" s="119">
        <v>852</v>
      </c>
    </row>
    <row r="93" spans="1:6" x14ac:dyDescent="0.2">
      <c r="A93" s="118" t="s">
        <v>1288</v>
      </c>
      <c r="B93" s="117">
        <v>1.01</v>
      </c>
      <c r="C93" s="117">
        <v>1.01</v>
      </c>
      <c r="D93" s="117">
        <v>1.0109999999999999</v>
      </c>
      <c r="E93" s="117">
        <v>1.01</v>
      </c>
      <c r="F93" s="119">
        <v>853</v>
      </c>
    </row>
    <row r="94" spans="1:6" x14ac:dyDescent="0.2">
      <c r="A94" s="118" t="s">
        <v>1289</v>
      </c>
      <c r="B94" s="117">
        <v>1.01</v>
      </c>
      <c r="C94" s="117">
        <v>1.01</v>
      </c>
      <c r="D94" s="117">
        <v>1.0109999999999999</v>
      </c>
      <c r="E94" s="117">
        <v>1.01</v>
      </c>
      <c r="F94" s="119">
        <v>854</v>
      </c>
    </row>
    <row r="95" spans="1:6" x14ac:dyDescent="0.2">
      <c r="A95" s="118" t="s">
        <v>1290</v>
      </c>
      <c r="B95" s="117">
        <v>1.01</v>
      </c>
      <c r="C95" s="117">
        <v>1.01</v>
      </c>
      <c r="D95" s="117">
        <v>1.0109999999999999</v>
      </c>
      <c r="E95" s="117">
        <v>1.01</v>
      </c>
      <c r="F95" s="119">
        <v>855</v>
      </c>
    </row>
    <row r="96" spans="1:6" x14ac:dyDescent="0.2">
      <c r="A96" s="118" t="s">
        <v>1291</v>
      </c>
      <c r="B96" s="117">
        <v>1.0209999999999999</v>
      </c>
      <c r="C96" s="117">
        <v>1.0209999999999999</v>
      </c>
      <c r="D96" s="117">
        <v>1.0209999999999999</v>
      </c>
      <c r="E96" s="117">
        <v>1.0209999999999999</v>
      </c>
      <c r="F96" s="119">
        <v>856</v>
      </c>
    </row>
    <row r="97" spans="1:6" x14ac:dyDescent="0.2">
      <c r="A97" s="118" t="s">
        <v>1292</v>
      </c>
      <c r="B97" s="117">
        <v>1.01</v>
      </c>
      <c r="C97" s="117">
        <v>1.01</v>
      </c>
      <c r="D97" s="117">
        <v>1.0109999999999999</v>
      </c>
      <c r="E97" s="117">
        <v>1.01</v>
      </c>
      <c r="F97" s="119">
        <v>857</v>
      </c>
    </row>
    <row r="98" spans="1:6" x14ac:dyDescent="0.2">
      <c r="A98" s="118" t="s">
        <v>1293</v>
      </c>
      <c r="B98" s="117">
        <v>1.012</v>
      </c>
      <c r="C98" s="117">
        <v>1.012</v>
      </c>
      <c r="D98" s="117">
        <v>1.012</v>
      </c>
      <c r="E98" s="117">
        <v>1.012</v>
      </c>
      <c r="F98" s="119">
        <v>858</v>
      </c>
    </row>
    <row r="99" spans="1:6" x14ac:dyDescent="0.2">
      <c r="A99" s="118" t="s">
        <v>1294</v>
      </c>
      <c r="B99" s="117">
        <v>1.01</v>
      </c>
      <c r="C99" s="117">
        <v>1.01</v>
      </c>
      <c r="D99" s="117">
        <v>1.0109999999999999</v>
      </c>
      <c r="E99" s="117">
        <v>1.01</v>
      </c>
      <c r="F99" s="119">
        <v>859</v>
      </c>
    </row>
    <row r="100" spans="1:6" x14ac:dyDescent="0.2">
      <c r="A100" s="118" t="s">
        <v>1295</v>
      </c>
      <c r="B100" s="117">
        <v>1.01</v>
      </c>
      <c r="C100" s="117">
        <v>1.01</v>
      </c>
      <c r="D100" s="117">
        <v>1.0109999999999999</v>
      </c>
      <c r="E100" s="117">
        <v>1.01</v>
      </c>
      <c r="F100" s="119">
        <v>860</v>
      </c>
    </row>
    <row r="101" spans="1:6" x14ac:dyDescent="0.2">
      <c r="A101" s="118" t="s">
        <v>1296</v>
      </c>
      <c r="B101" s="117">
        <v>1.01</v>
      </c>
      <c r="C101" s="117">
        <v>1.01</v>
      </c>
      <c r="D101" s="117">
        <v>1.0109999999999999</v>
      </c>
      <c r="E101" s="117">
        <v>1.01</v>
      </c>
      <c r="F101" s="119">
        <v>861</v>
      </c>
    </row>
    <row r="102" spans="1:6" x14ac:dyDescent="0.2">
      <c r="A102" s="118" t="s">
        <v>1297</v>
      </c>
      <c r="B102" s="117">
        <v>1.01</v>
      </c>
      <c r="C102" s="117">
        <v>1.01</v>
      </c>
      <c r="D102" s="117">
        <v>1.0109999999999999</v>
      </c>
      <c r="E102" s="117">
        <v>1.01</v>
      </c>
      <c r="F102" s="119">
        <v>862</v>
      </c>
    </row>
    <row r="103" spans="1:6" x14ac:dyDescent="0.2">
      <c r="A103" s="118" t="s">
        <v>1298</v>
      </c>
      <c r="B103" s="117">
        <v>1.01</v>
      </c>
      <c r="C103" s="117">
        <v>1.04</v>
      </c>
      <c r="D103" s="117">
        <v>1.04</v>
      </c>
      <c r="E103" s="117">
        <v>1.04</v>
      </c>
      <c r="F103" s="119">
        <v>863</v>
      </c>
    </row>
    <row r="104" spans="1:6" x14ac:dyDescent="0.2">
      <c r="A104" s="118" t="s">
        <v>1299</v>
      </c>
      <c r="B104" s="117">
        <v>1.01</v>
      </c>
      <c r="C104" s="117">
        <v>1.01</v>
      </c>
      <c r="D104" s="117">
        <v>1.0109999999999999</v>
      </c>
      <c r="E104" s="117">
        <v>1.01</v>
      </c>
      <c r="F104" s="119">
        <v>864</v>
      </c>
    </row>
    <row r="105" spans="1:6" x14ac:dyDescent="0.2">
      <c r="A105" s="118" t="s">
        <v>1300</v>
      </c>
      <c r="B105" s="117">
        <v>1.01</v>
      </c>
      <c r="C105" s="117">
        <v>1.01</v>
      </c>
      <c r="D105" s="117">
        <v>1.0109999999999999</v>
      </c>
      <c r="E105" s="117">
        <v>1.01</v>
      </c>
      <c r="F105" s="119">
        <v>865</v>
      </c>
    </row>
    <row r="106" spans="1:6" x14ac:dyDescent="0.2">
      <c r="A106" s="118" t="s">
        <v>1301</v>
      </c>
      <c r="B106" s="117">
        <v>1.002</v>
      </c>
      <c r="C106" s="117">
        <v>1.002</v>
      </c>
      <c r="D106" s="117">
        <v>1.002</v>
      </c>
      <c r="E106" s="117">
        <v>1.002</v>
      </c>
      <c r="F106" s="119">
        <v>866</v>
      </c>
    </row>
    <row r="107" spans="1:6" x14ac:dyDescent="0.2">
      <c r="A107" s="118" t="s">
        <v>1302</v>
      </c>
      <c r="B107" s="117">
        <v>1.002</v>
      </c>
      <c r="C107" s="117">
        <v>1.002</v>
      </c>
      <c r="D107" s="117">
        <v>1.002</v>
      </c>
      <c r="E107" s="117">
        <v>1.002</v>
      </c>
      <c r="F107" s="119">
        <v>867</v>
      </c>
    </row>
    <row r="108" spans="1:6" x14ac:dyDescent="0.2">
      <c r="A108" s="118" t="s">
        <v>1303</v>
      </c>
      <c r="B108" s="117">
        <v>1.01</v>
      </c>
      <c r="C108" s="117">
        <v>1.01</v>
      </c>
      <c r="D108" s="117">
        <v>1.0109999999999999</v>
      </c>
      <c r="E108" s="117">
        <v>1.01</v>
      </c>
      <c r="F108" s="119">
        <v>868</v>
      </c>
    </row>
    <row r="109" spans="1:6" x14ac:dyDescent="0.2">
      <c r="A109" s="118" t="s">
        <v>1304</v>
      </c>
      <c r="B109" s="117">
        <v>1.018</v>
      </c>
      <c r="C109" s="117">
        <v>1.018</v>
      </c>
      <c r="D109" s="117">
        <v>1.02</v>
      </c>
      <c r="E109" s="117">
        <v>1.018</v>
      </c>
      <c r="F109" s="119">
        <v>869</v>
      </c>
    </row>
    <row r="110" spans="1:6" x14ac:dyDescent="0.2">
      <c r="A110" s="118" t="s">
        <v>1305</v>
      </c>
      <c r="B110" s="117">
        <v>1.01</v>
      </c>
      <c r="C110" s="117">
        <v>1.01</v>
      </c>
      <c r="D110" s="117">
        <v>1.0109999999999999</v>
      </c>
      <c r="E110" s="117">
        <v>1.01</v>
      </c>
      <c r="F110" s="119">
        <v>870</v>
      </c>
    </row>
    <row r="111" spans="1:6" x14ac:dyDescent="0.2">
      <c r="A111" s="118" t="s">
        <v>887</v>
      </c>
      <c r="B111" s="117">
        <v>1.018</v>
      </c>
      <c r="C111" s="117">
        <v>1.018</v>
      </c>
      <c r="D111" s="117">
        <v>1.02</v>
      </c>
      <c r="E111" s="117">
        <v>1.018</v>
      </c>
      <c r="F111" s="119">
        <v>871</v>
      </c>
    </row>
    <row r="112" spans="1:6" x14ac:dyDescent="0.2">
      <c r="A112" s="118" t="s">
        <v>888</v>
      </c>
      <c r="B112" s="117">
        <v>1.018</v>
      </c>
      <c r="C112" s="117">
        <v>1.018</v>
      </c>
      <c r="D112" s="117">
        <v>1.02</v>
      </c>
      <c r="E112" s="117">
        <v>1.018</v>
      </c>
      <c r="F112" s="119">
        <v>872</v>
      </c>
    </row>
    <row r="113" spans="1:6" x14ac:dyDescent="0.2">
      <c r="A113" s="118" t="s">
        <v>889</v>
      </c>
      <c r="B113" s="117">
        <v>1.018</v>
      </c>
      <c r="C113" s="117">
        <v>1.018</v>
      </c>
      <c r="D113" s="117">
        <v>1.02</v>
      </c>
      <c r="E113" s="117">
        <v>1.018</v>
      </c>
      <c r="F113" s="119">
        <v>873</v>
      </c>
    </row>
    <row r="114" spans="1:6" x14ac:dyDescent="0.2">
      <c r="A114" s="118" t="s">
        <v>1306</v>
      </c>
      <c r="B114" s="117">
        <v>1.018</v>
      </c>
      <c r="C114" s="117">
        <v>1.018</v>
      </c>
      <c r="D114" s="117">
        <v>1.02</v>
      </c>
      <c r="E114" s="117">
        <v>1.018</v>
      </c>
      <c r="F114" s="119">
        <v>874</v>
      </c>
    </row>
    <row r="115" spans="1:6" x14ac:dyDescent="0.2">
      <c r="A115" s="118" t="s">
        <v>891</v>
      </c>
      <c r="B115" s="117">
        <v>1.018</v>
      </c>
      <c r="C115" s="117">
        <v>1.018</v>
      </c>
      <c r="D115" s="117">
        <v>1.02</v>
      </c>
      <c r="E115" s="117">
        <v>1.018</v>
      </c>
      <c r="F115" s="119">
        <v>875</v>
      </c>
    </row>
    <row r="116" spans="1:6" x14ac:dyDescent="0.2">
      <c r="A116" s="118" t="s">
        <v>892</v>
      </c>
      <c r="B116" s="117">
        <v>1.018</v>
      </c>
      <c r="C116" s="117">
        <v>1.018</v>
      </c>
      <c r="D116" s="117">
        <v>1.02</v>
      </c>
      <c r="E116" s="117">
        <v>1.018</v>
      </c>
      <c r="F116" s="119">
        <v>876</v>
      </c>
    </row>
    <row r="117" spans="1:6" x14ac:dyDescent="0.2">
      <c r="A117" s="118" t="s">
        <v>893</v>
      </c>
      <c r="B117" s="117">
        <v>1.018</v>
      </c>
      <c r="C117" s="117">
        <v>1.018</v>
      </c>
      <c r="D117" s="117">
        <v>1.02</v>
      </c>
      <c r="E117" s="117">
        <v>1.018</v>
      </c>
      <c r="F117" s="119">
        <v>877</v>
      </c>
    </row>
    <row r="118" spans="1:6" x14ac:dyDescent="0.2">
      <c r="A118" s="118" t="s">
        <v>895</v>
      </c>
      <c r="B118" s="117">
        <v>1.018</v>
      </c>
      <c r="C118" s="117">
        <v>1.018</v>
      </c>
      <c r="D118" s="117">
        <v>1.02</v>
      </c>
      <c r="E118" s="117">
        <v>1.018</v>
      </c>
      <c r="F118" s="119">
        <v>878</v>
      </c>
    </row>
    <row r="119" spans="1:6" x14ac:dyDescent="0.2">
      <c r="A119" s="118" t="s">
        <v>896</v>
      </c>
      <c r="B119" s="117">
        <v>1.018</v>
      </c>
      <c r="C119" s="117">
        <v>1.018</v>
      </c>
      <c r="D119" s="117">
        <v>1.02</v>
      </c>
      <c r="E119" s="117">
        <v>1.018</v>
      </c>
      <c r="F119" s="119">
        <v>879</v>
      </c>
    </row>
    <row r="120" spans="1:6" x14ac:dyDescent="0.2">
      <c r="A120" s="118" t="s">
        <v>897</v>
      </c>
      <c r="B120" s="117">
        <v>1.018</v>
      </c>
      <c r="C120" s="117">
        <v>1.018</v>
      </c>
      <c r="D120" s="117">
        <v>1.02</v>
      </c>
      <c r="E120" s="117">
        <v>1.018</v>
      </c>
      <c r="F120" s="119">
        <v>880</v>
      </c>
    </row>
    <row r="121" spans="1:6" x14ac:dyDescent="0.2">
      <c r="A121" s="118" t="s">
        <v>898</v>
      </c>
      <c r="B121" s="117">
        <v>1.018</v>
      </c>
      <c r="C121" s="117">
        <v>1.018</v>
      </c>
      <c r="D121" s="117">
        <v>1.02</v>
      </c>
      <c r="E121" s="117">
        <v>1.018</v>
      </c>
      <c r="F121" s="119">
        <v>881</v>
      </c>
    </row>
    <row r="122" spans="1:6" x14ac:dyDescent="0.2">
      <c r="A122" s="118" t="s">
        <v>899</v>
      </c>
      <c r="B122" s="117">
        <v>1.018</v>
      </c>
      <c r="C122" s="117">
        <v>1.018</v>
      </c>
      <c r="D122" s="117">
        <v>1.02</v>
      </c>
      <c r="E122" s="117">
        <v>1.018</v>
      </c>
      <c r="F122" s="119">
        <v>882</v>
      </c>
    </row>
    <row r="123" spans="1:6" x14ac:dyDescent="0.2">
      <c r="A123" s="118" t="s">
        <v>900</v>
      </c>
      <c r="B123" s="117">
        <v>1.018</v>
      </c>
      <c r="C123" s="117">
        <v>1.018</v>
      </c>
      <c r="D123" s="117">
        <v>1.02</v>
      </c>
      <c r="E123" s="117">
        <v>1.018</v>
      </c>
      <c r="F123" s="119">
        <v>883</v>
      </c>
    </row>
    <row r="124" spans="1:6" x14ac:dyDescent="0.2">
      <c r="A124" s="118" t="s">
        <v>901</v>
      </c>
      <c r="B124" s="117">
        <v>1.018</v>
      </c>
      <c r="C124" s="117">
        <v>1.018</v>
      </c>
      <c r="D124" s="117">
        <v>1.02</v>
      </c>
      <c r="E124" s="117">
        <v>1.018</v>
      </c>
      <c r="F124" s="119">
        <v>884</v>
      </c>
    </row>
    <row r="125" spans="1:6" x14ac:dyDescent="0.2">
      <c r="A125" s="118" t="s">
        <v>903</v>
      </c>
      <c r="B125" s="117">
        <v>1.018</v>
      </c>
      <c r="C125" s="117">
        <v>1.018</v>
      </c>
      <c r="D125" s="117">
        <v>1.02</v>
      </c>
      <c r="E125" s="117">
        <v>1.018</v>
      </c>
      <c r="F125" s="119">
        <v>885</v>
      </c>
    </row>
    <row r="126" spans="1:6" x14ac:dyDescent="0.2">
      <c r="A126" s="118" t="s">
        <v>904</v>
      </c>
      <c r="B126" s="117">
        <v>1.018</v>
      </c>
      <c r="C126" s="117">
        <v>1.018</v>
      </c>
      <c r="D126" s="117">
        <v>1.02</v>
      </c>
      <c r="E126" s="117">
        <v>1.018</v>
      </c>
      <c r="F126" s="119">
        <v>886</v>
      </c>
    </row>
    <row r="127" spans="1:6" x14ac:dyDescent="0.2">
      <c r="A127" s="118" t="s">
        <v>905</v>
      </c>
      <c r="B127" s="117">
        <v>1.018</v>
      </c>
      <c r="C127" s="117">
        <v>1.018</v>
      </c>
      <c r="D127" s="117">
        <v>1.02</v>
      </c>
      <c r="E127" s="117">
        <v>1.018</v>
      </c>
      <c r="F127" s="119">
        <v>887</v>
      </c>
    </row>
    <row r="128" spans="1:6" x14ac:dyDescent="0.2">
      <c r="A128" s="118" t="s">
        <v>907</v>
      </c>
      <c r="B128" s="117">
        <v>1.018</v>
      </c>
      <c r="C128" s="117">
        <v>1.018</v>
      </c>
      <c r="D128" s="117">
        <v>1.02</v>
      </c>
      <c r="E128" s="117">
        <v>1.018</v>
      </c>
      <c r="F128" s="119">
        <v>888</v>
      </c>
    </row>
    <row r="129" spans="1:6" x14ac:dyDescent="0.2">
      <c r="A129" s="118" t="s">
        <v>909</v>
      </c>
      <c r="B129" s="117">
        <v>1.018</v>
      </c>
      <c r="C129" s="117">
        <v>1.018</v>
      </c>
      <c r="D129" s="117">
        <v>1.02</v>
      </c>
      <c r="E129" s="117">
        <v>1.018</v>
      </c>
      <c r="F129" s="119">
        <v>889</v>
      </c>
    </row>
    <row r="130" spans="1:6" x14ac:dyDescent="0.2">
      <c r="A130" s="118" t="s">
        <v>911</v>
      </c>
      <c r="B130" s="117">
        <v>1.018</v>
      </c>
      <c r="C130" s="117">
        <v>1.018</v>
      </c>
      <c r="D130" s="117">
        <v>1.02</v>
      </c>
      <c r="E130" s="117">
        <v>1.018</v>
      </c>
      <c r="F130" s="119">
        <v>890</v>
      </c>
    </row>
    <row r="131" spans="1:6" x14ac:dyDescent="0.2">
      <c r="A131" s="118" t="s">
        <v>913</v>
      </c>
      <c r="B131" s="117">
        <v>1.018</v>
      </c>
      <c r="C131" s="117">
        <v>1.018</v>
      </c>
      <c r="D131" s="117">
        <v>1.02</v>
      </c>
      <c r="E131" s="117">
        <v>1.018</v>
      </c>
      <c r="F131" s="119">
        <v>891</v>
      </c>
    </row>
    <row r="132" spans="1:6" x14ac:dyDescent="0.2">
      <c r="A132" s="118" t="s">
        <v>1307</v>
      </c>
      <c r="B132" s="117">
        <v>1.018</v>
      </c>
      <c r="C132" s="117">
        <v>1.018</v>
      </c>
      <c r="D132" s="117">
        <v>1.02</v>
      </c>
      <c r="E132" s="117">
        <v>1.018</v>
      </c>
      <c r="F132" s="119">
        <v>892</v>
      </c>
    </row>
    <row r="133" spans="1:6" x14ac:dyDescent="0.2">
      <c r="A133" s="118" t="s">
        <v>917</v>
      </c>
      <c r="B133" s="117">
        <v>1.018</v>
      </c>
      <c r="C133" s="117">
        <v>1.018</v>
      </c>
      <c r="D133" s="117">
        <v>1.02</v>
      </c>
      <c r="E133" s="117">
        <v>1.018</v>
      </c>
      <c r="F133" s="119">
        <v>893</v>
      </c>
    </row>
    <row r="134" spans="1:6" x14ac:dyDescent="0.2">
      <c r="A134" s="118" t="s">
        <v>918</v>
      </c>
      <c r="B134" s="117">
        <v>1.018</v>
      </c>
      <c r="C134" s="117">
        <v>1.018</v>
      </c>
      <c r="D134" s="117">
        <v>1.02</v>
      </c>
      <c r="E134" s="117">
        <v>1.018</v>
      </c>
      <c r="F134" s="119">
        <v>894</v>
      </c>
    </row>
    <row r="135" spans="1:6" x14ac:dyDescent="0.2">
      <c r="A135" s="118" t="s">
        <v>919</v>
      </c>
      <c r="B135" s="117">
        <v>1.01</v>
      </c>
      <c r="C135" s="117">
        <v>1.01</v>
      </c>
      <c r="D135" s="117">
        <v>1.0109999999999999</v>
      </c>
      <c r="E135" s="117">
        <v>1.01</v>
      </c>
      <c r="F135" s="119">
        <v>896</v>
      </c>
    </row>
    <row r="136" spans="1:6" x14ac:dyDescent="0.2">
      <c r="A136" s="118" t="s">
        <v>1308</v>
      </c>
      <c r="B136" s="117">
        <v>1.01</v>
      </c>
      <c r="C136" s="117">
        <v>1.01</v>
      </c>
      <c r="D136" s="117">
        <v>1.0109999999999999</v>
      </c>
      <c r="E136" s="117">
        <v>1.01</v>
      </c>
      <c r="F136" s="119">
        <v>897</v>
      </c>
    </row>
    <row r="137" spans="1:6" x14ac:dyDescent="0.2">
      <c r="A137" s="118" t="s">
        <v>921</v>
      </c>
      <c r="B137" s="117">
        <v>1.01</v>
      </c>
      <c r="C137" s="117">
        <v>1.01</v>
      </c>
      <c r="D137" s="117">
        <v>1.0109999999999999</v>
      </c>
      <c r="E137" s="117">
        <v>1.01</v>
      </c>
      <c r="F137" s="119">
        <v>898</v>
      </c>
    </row>
    <row r="138" spans="1:6" x14ac:dyDescent="0.2">
      <c r="A138" s="118" t="s">
        <v>922</v>
      </c>
      <c r="B138" s="117">
        <v>1.01</v>
      </c>
      <c r="C138" s="117">
        <v>1.01</v>
      </c>
      <c r="D138" s="117">
        <v>1.0109999999999999</v>
      </c>
      <c r="E138" s="117">
        <v>1.01</v>
      </c>
      <c r="F138" s="119">
        <v>899</v>
      </c>
    </row>
    <row r="139" spans="1:6" x14ac:dyDescent="0.2">
      <c r="A139" s="118" t="s">
        <v>1309</v>
      </c>
      <c r="B139" s="117">
        <v>1.01</v>
      </c>
      <c r="C139" s="117">
        <v>1.01</v>
      </c>
      <c r="D139" s="117">
        <v>1.0109999999999999</v>
      </c>
      <c r="E139" s="117">
        <v>1.01</v>
      </c>
      <c r="F139" s="119">
        <v>902</v>
      </c>
    </row>
    <row r="140" spans="1:6" x14ac:dyDescent="0.2">
      <c r="A140" s="118" t="s">
        <v>1310</v>
      </c>
      <c r="B140" s="117">
        <v>1.01</v>
      </c>
      <c r="C140" s="117">
        <v>1.01</v>
      </c>
      <c r="D140" s="117">
        <v>1.0109999999999999</v>
      </c>
      <c r="E140" s="117">
        <v>1.01</v>
      </c>
      <c r="F140" s="119">
        <v>903</v>
      </c>
    </row>
    <row r="141" spans="1:6" x14ac:dyDescent="0.2">
      <c r="A141" s="118" t="s">
        <v>925</v>
      </c>
      <c r="B141" s="117">
        <v>1.012</v>
      </c>
      <c r="C141" s="117">
        <v>1.012</v>
      </c>
      <c r="D141" s="117">
        <v>1.002</v>
      </c>
      <c r="E141" s="117">
        <v>1.0109999999999999</v>
      </c>
      <c r="F141" s="119">
        <v>904</v>
      </c>
    </row>
    <row r="142" spans="1:6" x14ac:dyDescent="0.2">
      <c r="A142" s="118" t="s">
        <v>926</v>
      </c>
      <c r="B142" s="117">
        <v>1.0449999999999999</v>
      </c>
      <c r="C142" s="117">
        <v>1.0449999999999999</v>
      </c>
      <c r="D142" s="117">
        <v>1.0449999999999999</v>
      </c>
      <c r="E142" s="117">
        <v>1.0449999999999999</v>
      </c>
      <c r="F142" s="119">
        <v>905</v>
      </c>
    </row>
    <row r="143" spans="1:6" x14ac:dyDescent="0.2">
      <c r="A143" s="118" t="s">
        <v>1311</v>
      </c>
      <c r="B143" s="117">
        <v>1.0389999999999999</v>
      </c>
      <c r="C143" s="117">
        <v>1.0389999999999999</v>
      </c>
      <c r="D143" s="117">
        <v>1.0389999999999999</v>
      </c>
      <c r="E143" s="117">
        <v>1.0389999999999999</v>
      </c>
      <c r="F143" s="119">
        <v>906</v>
      </c>
    </row>
    <row r="144" spans="1:6" x14ac:dyDescent="0.2">
      <c r="A144" s="118" t="s">
        <v>1312</v>
      </c>
      <c r="B144" s="117">
        <v>1.01</v>
      </c>
      <c r="C144" s="117">
        <v>1.01</v>
      </c>
      <c r="D144" s="117">
        <v>1.0109999999999999</v>
      </c>
      <c r="E144" s="117">
        <v>1.01</v>
      </c>
      <c r="F144" s="119">
        <v>907</v>
      </c>
    </row>
    <row r="145" spans="1:6" x14ac:dyDescent="0.2">
      <c r="A145" s="118" t="s">
        <v>1313</v>
      </c>
      <c r="B145" s="117">
        <v>1.01</v>
      </c>
      <c r="C145" s="117">
        <v>1.01</v>
      </c>
      <c r="D145" s="117">
        <v>1.0109999999999999</v>
      </c>
      <c r="E145" s="117">
        <v>1.01</v>
      </c>
      <c r="F145" s="119">
        <v>908</v>
      </c>
    </row>
    <row r="146" spans="1:6" x14ac:dyDescent="0.2">
      <c r="A146" s="118" t="s">
        <v>1314</v>
      </c>
      <c r="B146" s="117">
        <v>1.01</v>
      </c>
      <c r="C146" s="117">
        <v>1.01</v>
      </c>
      <c r="D146" s="117">
        <v>1.0109999999999999</v>
      </c>
      <c r="E146" s="117">
        <v>1.01</v>
      </c>
      <c r="F146" s="119">
        <v>909</v>
      </c>
    </row>
    <row r="147" spans="1:6" x14ac:dyDescent="0.2">
      <c r="A147" s="118" t="s">
        <v>1315</v>
      </c>
      <c r="B147" s="117">
        <v>1.0129999999999999</v>
      </c>
      <c r="C147" s="117">
        <v>1.0129999999999999</v>
      </c>
      <c r="D147" s="117">
        <v>1.0129999999999999</v>
      </c>
      <c r="E147" s="117">
        <v>1.0129999999999999</v>
      </c>
      <c r="F147" s="119">
        <v>910</v>
      </c>
    </row>
    <row r="148" spans="1:6" x14ac:dyDescent="0.2">
      <c r="A148" s="118" t="s">
        <v>1316</v>
      </c>
      <c r="B148" s="117">
        <v>1.01</v>
      </c>
      <c r="C148" s="117">
        <v>1.01</v>
      </c>
      <c r="D148" s="117">
        <v>1.0109999999999999</v>
      </c>
      <c r="E148" s="117">
        <v>1.01</v>
      </c>
      <c r="F148" s="119">
        <v>911</v>
      </c>
    </row>
    <row r="149" spans="1:6" x14ac:dyDescent="0.2">
      <c r="A149" s="118" t="s">
        <v>1317</v>
      </c>
      <c r="B149" s="117">
        <v>1.01</v>
      </c>
      <c r="C149" s="117">
        <v>1.01</v>
      </c>
      <c r="D149" s="117">
        <v>1.0109999999999999</v>
      </c>
      <c r="E149" s="117">
        <v>1.01</v>
      </c>
      <c r="F149" s="119">
        <v>912</v>
      </c>
    </row>
    <row r="150" spans="1:6" x14ac:dyDescent="0.2">
      <c r="A150" s="118" t="s">
        <v>1318</v>
      </c>
      <c r="B150" s="117">
        <v>1.01</v>
      </c>
      <c r="C150" s="117">
        <v>1.01</v>
      </c>
      <c r="D150" s="117">
        <v>1.0109999999999999</v>
      </c>
      <c r="E150" s="117">
        <v>1.01</v>
      </c>
      <c r="F150" s="119">
        <v>913</v>
      </c>
    </row>
    <row r="151" spans="1:6" x14ac:dyDescent="0.2">
      <c r="A151" s="118" t="s">
        <v>1319</v>
      </c>
      <c r="B151" s="117">
        <v>1.01</v>
      </c>
      <c r="C151" s="117">
        <v>1.01</v>
      </c>
      <c r="D151" s="117">
        <v>1.0109999999999999</v>
      </c>
      <c r="E151" s="117">
        <v>1.01</v>
      </c>
      <c r="F151" s="119">
        <v>914</v>
      </c>
    </row>
    <row r="152" spans="1:6" x14ac:dyDescent="0.2">
      <c r="A152" s="118" t="s">
        <v>1320</v>
      </c>
      <c r="B152" s="117">
        <v>1.01</v>
      </c>
      <c r="C152" s="117">
        <v>1.01</v>
      </c>
      <c r="D152" s="117">
        <v>1.0109999999999999</v>
      </c>
      <c r="E152" s="117">
        <v>1.01</v>
      </c>
      <c r="F152" s="119">
        <v>915</v>
      </c>
    </row>
    <row r="153" spans="1:6" x14ac:dyDescent="0.2">
      <c r="A153" s="118" t="s">
        <v>1321</v>
      </c>
      <c r="B153" s="117">
        <v>1.01</v>
      </c>
      <c r="C153" s="117">
        <v>1.01</v>
      </c>
      <c r="D153" s="117">
        <v>1.0109999999999999</v>
      </c>
      <c r="E153" s="117">
        <v>1.01</v>
      </c>
      <c r="F153" s="119">
        <v>916</v>
      </c>
    </row>
    <row r="154" spans="1:6" x14ac:dyDescent="0.2">
      <c r="A154" s="118" t="s">
        <v>1322</v>
      </c>
      <c r="B154" s="117">
        <v>1.01</v>
      </c>
      <c r="C154" s="117">
        <v>1.01</v>
      </c>
      <c r="D154" s="117">
        <v>1.0109999999999999</v>
      </c>
      <c r="E154" s="117">
        <v>1.01</v>
      </c>
      <c r="F154" s="119">
        <v>917</v>
      </c>
    </row>
    <row r="155" spans="1:6" x14ac:dyDescent="0.2">
      <c r="A155" s="118" t="s">
        <v>1323</v>
      </c>
      <c r="B155" s="117">
        <v>1.01</v>
      </c>
      <c r="C155" s="117">
        <v>1.01</v>
      </c>
      <c r="D155" s="117">
        <v>1.0109999999999999</v>
      </c>
      <c r="E155" s="117">
        <v>1.01</v>
      </c>
      <c r="F155" s="119">
        <v>918</v>
      </c>
    </row>
    <row r="156" spans="1:6" x14ac:dyDescent="0.2">
      <c r="A156" s="118" t="s">
        <v>1324</v>
      </c>
      <c r="B156" s="117">
        <v>1.01</v>
      </c>
      <c r="C156" s="117">
        <v>1.01</v>
      </c>
      <c r="D156" s="117">
        <v>1.0109999999999999</v>
      </c>
      <c r="E156" s="117">
        <v>1.01</v>
      </c>
      <c r="F156" s="119">
        <v>919</v>
      </c>
    </row>
    <row r="157" spans="1:6" x14ac:dyDescent="0.2">
      <c r="A157" s="118" t="s">
        <v>1325</v>
      </c>
      <c r="B157" s="117">
        <v>1.01</v>
      </c>
      <c r="C157" s="117">
        <v>1.01</v>
      </c>
      <c r="D157" s="117">
        <v>1.0109999999999999</v>
      </c>
      <c r="E157" s="117">
        <v>1.01</v>
      </c>
      <c r="F157" s="119">
        <v>920</v>
      </c>
    </row>
    <row r="158" spans="1:6" x14ac:dyDescent="0.2">
      <c r="A158" s="118" t="s">
        <v>1326</v>
      </c>
      <c r="B158" s="117">
        <v>1.01</v>
      </c>
      <c r="C158" s="117">
        <v>1.01</v>
      </c>
      <c r="D158" s="117">
        <v>1.0109999999999999</v>
      </c>
      <c r="E158" s="117">
        <v>1.01</v>
      </c>
      <c r="F158" s="119">
        <v>921</v>
      </c>
    </row>
    <row r="159" spans="1:6" x14ac:dyDescent="0.2">
      <c r="A159" s="118" t="s">
        <v>1327</v>
      </c>
      <c r="B159" s="117">
        <v>1.01</v>
      </c>
      <c r="C159" s="117">
        <v>1.01</v>
      </c>
      <c r="D159" s="117">
        <v>1.0109999999999999</v>
      </c>
      <c r="E159" s="117">
        <v>1.01</v>
      </c>
      <c r="F159" s="119">
        <v>922</v>
      </c>
    </row>
    <row r="160" spans="1:6" x14ac:dyDescent="0.2">
      <c r="A160" s="118" t="s">
        <v>1328</v>
      </c>
      <c r="B160" s="117">
        <v>1.01</v>
      </c>
      <c r="C160" s="117">
        <v>1.01</v>
      </c>
      <c r="D160" s="117">
        <v>1.0109999999999999</v>
      </c>
      <c r="E160" s="117">
        <v>1.01</v>
      </c>
      <c r="F160" s="119">
        <v>923</v>
      </c>
    </row>
    <row r="161" spans="1:8" x14ac:dyDescent="0.2">
      <c r="A161" s="118" t="s">
        <v>1329</v>
      </c>
      <c r="B161" s="117">
        <v>1.01</v>
      </c>
      <c r="C161" s="117">
        <v>1.01</v>
      </c>
      <c r="D161" s="117">
        <v>1.0109999999999999</v>
      </c>
      <c r="E161" s="117">
        <v>1.01</v>
      </c>
      <c r="F161" s="119">
        <v>924</v>
      </c>
    </row>
    <row r="162" spans="1:8" x14ac:dyDescent="0.2">
      <c r="A162" s="118" t="s">
        <v>1330</v>
      </c>
      <c r="B162" s="117">
        <v>1.01</v>
      </c>
      <c r="C162" s="117">
        <v>1.01</v>
      </c>
      <c r="D162" s="117">
        <v>1.0109999999999999</v>
      </c>
      <c r="E162" s="117">
        <v>1.01</v>
      </c>
      <c r="F162" s="119">
        <v>925</v>
      </c>
    </row>
    <row r="163" spans="1:8" x14ac:dyDescent="0.2">
      <c r="A163" s="118" t="s">
        <v>947</v>
      </c>
      <c r="B163" s="117">
        <v>1.018</v>
      </c>
      <c r="C163" s="117">
        <v>1.018</v>
      </c>
      <c r="D163" s="117">
        <v>1.02</v>
      </c>
      <c r="E163" s="117">
        <v>1.018</v>
      </c>
      <c r="F163" s="119">
        <v>930</v>
      </c>
    </row>
    <row r="164" spans="1:8" x14ac:dyDescent="0.2">
      <c r="A164" s="118" t="s">
        <v>949</v>
      </c>
      <c r="B164" s="117">
        <v>1.008</v>
      </c>
      <c r="C164" s="117">
        <v>1.008</v>
      </c>
      <c r="D164" s="117">
        <v>1.0089999999999999</v>
      </c>
      <c r="E164" s="117">
        <v>1.008</v>
      </c>
      <c r="F164" s="119">
        <v>931</v>
      </c>
    </row>
    <row r="165" spans="1:8" x14ac:dyDescent="0.2">
      <c r="A165" s="118" t="s">
        <v>950</v>
      </c>
      <c r="B165" s="117">
        <v>1.018</v>
      </c>
      <c r="C165" s="117">
        <v>1.018</v>
      </c>
      <c r="D165" s="117">
        <v>1.02</v>
      </c>
      <c r="E165" s="117">
        <v>1.018</v>
      </c>
      <c r="F165" s="119">
        <v>932</v>
      </c>
    </row>
    <row r="166" spans="1:8" x14ac:dyDescent="0.2">
      <c r="A166" s="118" t="s">
        <v>1331</v>
      </c>
      <c r="B166" s="117">
        <v>1.01</v>
      </c>
      <c r="C166" s="117">
        <v>1.01</v>
      </c>
      <c r="D166" s="117">
        <v>1.0109999999999999</v>
      </c>
      <c r="E166" s="117">
        <v>1.01</v>
      </c>
      <c r="F166" s="119">
        <v>940</v>
      </c>
    </row>
    <row r="167" spans="1:8" x14ac:dyDescent="0.2">
      <c r="A167" s="118" t="s">
        <v>1332</v>
      </c>
      <c r="B167" s="117">
        <v>1.01</v>
      </c>
      <c r="C167" s="117">
        <v>1.01</v>
      </c>
      <c r="D167" s="117">
        <v>1.0109999999999999</v>
      </c>
      <c r="E167" s="117">
        <v>1.01</v>
      </c>
      <c r="F167" s="119">
        <v>941</v>
      </c>
    </row>
    <row r="168" spans="1:8" x14ac:dyDescent="0.2">
      <c r="A168" s="118" t="s">
        <v>1333</v>
      </c>
      <c r="B168" s="117">
        <v>1.01</v>
      </c>
      <c r="C168" s="117">
        <v>1.01</v>
      </c>
      <c r="D168" s="117">
        <v>1.0109999999999999</v>
      </c>
      <c r="E168" s="117">
        <v>1.01</v>
      </c>
      <c r="F168" s="119">
        <v>942</v>
      </c>
    </row>
    <row r="169" spans="1:8" x14ac:dyDescent="0.2">
      <c r="A169" s="118" t="s">
        <v>1334</v>
      </c>
      <c r="B169" s="117">
        <v>1.01</v>
      </c>
      <c r="C169" s="117">
        <v>1.01</v>
      </c>
      <c r="D169" s="117">
        <v>1.0109999999999999</v>
      </c>
      <c r="E169" s="117">
        <v>1.01</v>
      </c>
      <c r="F169" s="119">
        <v>943</v>
      </c>
    </row>
    <row r="170" spans="1:8" x14ac:dyDescent="0.2">
      <c r="A170" s="118" t="s">
        <v>1335</v>
      </c>
      <c r="B170" s="117">
        <v>1.01</v>
      </c>
      <c r="C170" s="117">
        <v>1.01</v>
      </c>
      <c r="D170" s="117">
        <v>1.0109999999999999</v>
      </c>
      <c r="E170" s="117">
        <v>1.01</v>
      </c>
      <c r="F170" s="119">
        <v>944</v>
      </c>
    </row>
    <row r="171" spans="1:8" x14ac:dyDescent="0.2">
      <c r="A171" s="118" t="s">
        <v>1336</v>
      </c>
      <c r="B171" s="117">
        <v>1.01</v>
      </c>
      <c r="C171" s="117">
        <v>1.01</v>
      </c>
      <c r="D171" s="117">
        <v>1.0109999999999999</v>
      </c>
      <c r="E171" s="117">
        <v>1.01</v>
      </c>
      <c r="F171" s="119">
        <v>945</v>
      </c>
    </row>
    <row r="172" spans="1:8" x14ac:dyDescent="0.2">
      <c r="A172" s="118" t="s">
        <v>1337</v>
      </c>
      <c r="B172" s="117">
        <v>1.01</v>
      </c>
      <c r="C172" s="117">
        <v>1.01</v>
      </c>
      <c r="D172" s="117">
        <v>1.0109999999999999</v>
      </c>
      <c r="E172" s="117">
        <v>1.01</v>
      </c>
      <c r="F172" s="119">
        <v>946</v>
      </c>
    </row>
    <row r="173" spans="1:8" x14ac:dyDescent="0.2">
      <c r="A173" s="118" t="s">
        <v>1338</v>
      </c>
      <c r="B173" s="117">
        <v>1.01</v>
      </c>
      <c r="C173" s="117">
        <v>1.01</v>
      </c>
      <c r="D173" s="117">
        <v>1.0109999999999999</v>
      </c>
      <c r="E173" s="117">
        <v>1.01</v>
      </c>
      <c r="F173" s="119">
        <v>947</v>
      </c>
    </row>
    <row r="174" spans="1:8" x14ac:dyDescent="0.2">
      <c r="A174" s="188" t="s">
        <v>1339</v>
      </c>
      <c r="B174" s="185">
        <v>1.01</v>
      </c>
      <c r="C174" s="185">
        <v>1.01</v>
      </c>
      <c r="D174" s="185">
        <v>1.0109999999999999</v>
      </c>
      <c r="E174" s="185">
        <v>1.01</v>
      </c>
      <c r="F174" s="186">
        <v>948</v>
      </c>
      <c r="G174" s="187"/>
      <c r="H174" s="187"/>
    </row>
    <row r="175" spans="1:8" x14ac:dyDescent="0.2">
      <c r="A175" s="188" t="s">
        <v>1340</v>
      </c>
      <c r="B175" s="185">
        <v>1.01</v>
      </c>
      <c r="C175" s="185">
        <v>1.01</v>
      </c>
      <c r="D175" s="185">
        <v>1.0109999999999999</v>
      </c>
      <c r="E175" s="185">
        <v>1.01</v>
      </c>
      <c r="F175" s="186">
        <v>949</v>
      </c>
      <c r="G175" s="187"/>
      <c r="H175" s="187"/>
    </row>
    <row r="176" spans="1:8" x14ac:dyDescent="0.2">
      <c r="A176" s="188" t="s">
        <v>1341</v>
      </c>
      <c r="B176" s="185">
        <v>1.01</v>
      </c>
      <c r="C176" s="185">
        <v>1.01</v>
      </c>
      <c r="D176" s="185">
        <v>1.0109999999999999</v>
      </c>
      <c r="E176" s="185">
        <v>1.01</v>
      </c>
      <c r="F176" s="186">
        <v>950</v>
      </c>
      <c r="G176" s="187"/>
      <c r="H176" s="187"/>
    </row>
    <row r="177" spans="1:8" x14ac:dyDescent="0.2">
      <c r="A177" s="188" t="s">
        <v>1342</v>
      </c>
      <c r="B177" s="185">
        <v>1.01</v>
      </c>
      <c r="C177" s="185">
        <v>1.01</v>
      </c>
      <c r="D177" s="185">
        <v>1.0109999999999999</v>
      </c>
      <c r="E177" s="185">
        <v>1.01</v>
      </c>
      <c r="F177" s="186">
        <v>951</v>
      </c>
      <c r="G177" s="187"/>
      <c r="H177" s="187"/>
    </row>
    <row r="178" spans="1:8" x14ac:dyDescent="0.2">
      <c r="A178" s="188" t="s">
        <v>1343</v>
      </c>
      <c r="B178" s="185">
        <v>1.01</v>
      </c>
      <c r="C178" s="185">
        <v>1.01</v>
      </c>
      <c r="D178" s="185">
        <v>1.0109999999999999</v>
      </c>
      <c r="E178" s="185">
        <v>1.01</v>
      </c>
      <c r="F178" s="186">
        <v>952</v>
      </c>
      <c r="G178" s="187"/>
      <c r="H178" s="187"/>
    </row>
    <row r="179" spans="1:8" x14ac:dyDescent="0.2">
      <c r="A179" s="188" t="s">
        <v>1344</v>
      </c>
      <c r="B179" s="185">
        <v>1.01</v>
      </c>
      <c r="C179" s="185">
        <v>1.01</v>
      </c>
      <c r="D179" s="185">
        <v>1.0109999999999999</v>
      </c>
      <c r="E179" s="185">
        <v>1.01</v>
      </c>
      <c r="F179" s="186">
        <v>953</v>
      </c>
      <c r="G179" s="187"/>
      <c r="H179" s="187"/>
    </row>
    <row r="180" spans="1:8" x14ac:dyDescent="0.2">
      <c r="A180" s="188" t="s">
        <v>1345</v>
      </c>
      <c r="B180" s="185">
        <v>1.01</v>
      </c>
      <c r="C180" s="185">
        <v>1.01</v>
      </c>
      <c r="D180" s="185">
        <v>1.0109999999999999</v>
      </c>
      <c r="E180" s="185">
        <v>1.01</v>
      </c>
      <c r="F180" s="186">
        <v>954</v>
      </c>
      <c r="G180" s="187"/>
      <c r="H180" s="187"/>
    </row>
    <row r="181" spans="1:8" x14ac:dyDescent="0.2">
      <c r="A181" s="188" t="s">
        <v>1346</v>
      </c>
      <c r="B181" s="185">
        <v>1.01</v>
      </c>
      <c r="C181" s="185">
        <v>1.01</v>
      </c>
      <c r="D181" s="185">
        <v>1.0109999999999999</v>
      </c>
      <c r="E181" s="185">
        <v>1.01</v>
      </c>
      <c r="F181" s="186">
        <v>955</v>
      </c>
      <c r="G181" s="187"/>
      <c r="H181" s="187"/>
    </row>
    <row r="182" spans="1:8" x14ac:dyDescent="0.2">
      <c r="A182" s="188" t="s">
        <v>1347</v>
      </c>
      <c r="B182" s="185">
        <v>1.01</v>
      </c>
      <c r="C182" s="185">
        <v>1.01</v>
      </c>
      <c r="D182" s="185">
        <v>1.0109999999999999</v>
      </c>
      <c r="E182" s="185">
        <v>1.01</v>
      </c>
      <c r="F182" s="186">
        <v>956</v>
      </c>
      <c r="G182" s="187"/>
      <c r="H182" s="187"/>
    </row>
    <row r="183" spans="1:8" x14ac:dyDescent="0.2">
      <c r="A183" s="188" t="s">
        <v>1348</v>
      </c>
      <c r="B183" s="185">
        <v>1.01</v>
      </c>
      <c r="C183" s="185">
        <v>1.01</v>
      </c>
      <c r="D183" s="185">
        <v>1.0109999999999999</v>
      </c>
      <c r="E183" s="185">
        <v>1.01</v>
      </c>
      <c r="F183" s="186">
        <v>957</v>
      </c>
      <c r="G183" s="187"/>
      <c r="H183" s="187"/>
    </row>
    <row r="184" spans="1:8" x14ac:dyDescent="0.2">
      <c r="A184" s="188" t="s">
        <v>1349</v>
      </c>
      <c r="B184" s="185">
        <v>1.01</v>
      </c>
      <c r="C184" s="185">
        <v>1.01</v>
      </c>
      <c r="D184" s="185">
        <v>1.0109999999999999</v>
      </c>
      <c r="E184" s="185">
        <v>1.01</v>
      </c>
      <c r="F184" s="186">
        <v>958</v>
      </c>
      <c r="G184" s="187"/>
      <c r="H184" s="187"/>
    </row>
    <row r="185" spans="1:8" x14ac:dyDescent="0.2">
      <c r="A185" s="188" t="s">
        <v>1350</v>
      </c>
      <c r="B185" s="185">
        <v>1.01</v>
      </c>
      <c r="C185" s="185">
        <v>1.01</v>
      </c>
      <c r="D185" s="185">
        <v>1.0109999999999999</v>
      </c>
      <c r="E185" s="185">
        <v>1.01</v>
      </c>
      <c r="F185" s="186">
        <v>959</v>
      </c>
      <c r="G185" s="187"/>
      <c r="H185" s="187"/>
    </row>
    <row r="186" spans="1:8" x14ac:dyDescent="0.2">
      <c r="A186" s="188" t="s">
        <v>1351</v>
      </c>
      <c r="B186" s="185">
        <v>1.01</v>
      </c>
      <c r="C186" s="185">
        <v>1.01</v>
      </c>
      <c r="D186" s="185">
        <v>1.0109999999999999</v>
      </c>
      <c r="E186" s="185">
        <v>1.01</v>
      </c>
      <c r="F186" s="186">
        <v>960</v>
      </c>
      <c r="G186" s="187"/>
      <c r="H186" s="187"/>
    </row>
    <row r="187" spans="1:8" x14ac:dyDescent="0.2">
      <c r="A187" s="188" t="s">
        <v>1352</v>
      </c>
      <c r="B187" s="185">
        <v>1.01</v>
      </c>
      <c r="C187" s="185">
        <v>1.01</v>
      </c>
      <c r="D187" s="185">
        <v>1.0109999999999999</v>
      </c>
      <c r="E187" s="185">
        <v>1.01</v>
      </c>
      <c r="F187" s="186">
        <v>961</v>
      </c>
      <c r="G187" s="187"/>
      <c r="H187" s="187"/>
    </row>
    <row r="188" spans="1:8" x14ac:dyDescent="0.2">
      <c r="A188" s="188" t="s">
        <v>1353</v>
      </c>
      <c r="B188" s="185">
        <v>1.01</v>
      </c>
      <c r="C188" s="185">
        <v>1.01</v>
      </c>
      <c r="D188" s="185">
        <v>1.0109999999999999</v>
      </c>
      <c r="E188" s="185">
        <v>1.01</v>
      </c>
      <c r="F188" s="186">
        <v>962</v>
      </c>
      <c r="G188" s="187"/>
      <c r="H188" s="187"/>
    </row>
    <row r="189" spans="1:8" x14ac:dyDescent="0.2">
      <c r="A189" s="188" t="s">
        <v>1354</v>
      </c>
      <c r="B189" s="185">
        <v>1.01</v>
      </c>
      <c r="C189" s="185">
        <v>1.01</v>
      </c>
      <c r="D189" s="185">
        <v>1.0109999999999999</v>
      </c>
      <c r="E189" s="185">
        <v>1.01</v>
      </c>
      <c r="F189" s="186">
        <v>963</v>
      </c>
      <c r="G189" s="187"/>
      <c r="H189" s="187"/>
    </row>
    <row r="190" spans="1:8" x14ac:dyDescent="0.2">
      <c r="A190" s="188" t="s">
        <v>1355</v>
      </c>
      <c r="B190" s="185">
        <v>1.01</v>
      </c>
      <c r="C190" s="185">
        <v>1.01</v>
      </c>
      <c r="D190" s="185">
        <v>1.0109999999999999</v>
      </c>
      <c r="E190" s="185">
        <v>1.01</v>
      </c>
      <c r="F190" s="186">
        <v>964</v>
      </c>
      <c r="G190" s="187"/>
      <c r="H190" s="187"/>
    </row>
    <row r="191" spans="1:8" x14ac:dyDescent="0.2">
      <c r="A191" s="188" t="s">
        <v>1356</v>
      </c>
      <c r="B191" s="185">
        <v>1.01</v>
      </c>
      <c r="C191" s="185">
        <v>1.01</v>
      </c>
      <c r="D191" s="185">
        <v>1.0109999999999999</v>
      </c>
      <c r="E191" s="185">
        <v>1.01</v>
      </c>
      <c r="F191" s="186">
        <v>965</v>
      </c>
      <c r="G191" s="187"/>
      <c r="H191" s="187"/>
    </row>
    <row r="192" spans="1:8" x14ac:dyDescent="0.2">
      <c r="A192" s="188" t="s">
        <v>1357</v>
      </c>
      <c r="B192" s="185">
        <v>1.01</v>
      </c>
      <c r="C192" s="185">
        <v>1.01</v>
      </c>
      <c r="D192" s="185">
        <v>1.0109999999999999</v>
      </c>
      <c r="E192" s="185">
        <v>1.01</v>
      </c>
      <c r="F192" s="186">
        <v>966</v>
      </c>
      <c r="G192" s="187"/>
      <c r="H192" s="187"/>
    </row>
    <row r="193" spans="1:8" x14ac:dyDescent="0.2">
      <c r="A193" s="188" t="s">
        <v>1358</v>
      </c>
      <c r="B193" s="185">
        <v>1.01</v>
      </c>
      <c r="C193" s="185">
        <v>1.01</v>
      </c>
      <c r="D193" s="185">
        <v>1.0109999999999999</v>
      </c>
      <c r="E193" s="185">
        <v>1.01</v>
      </c>
      <c r="F193" s="186">
        <v>967</v>
      </c>
      <c r="G193" s="187"/>
      <c r="H193" s="187"/>
    </row>
    <row r="194" spans="1:8" x14ac:dyDescent="0.2">
      <c r="A194" s="188" t="s">
        <v>1359</v>
      </c>
      <c r="B194" s="185">
        <v>1.01</v>
      </c>
      <c r="C194" s="185">
        <v>1.01</v>
      </c>
      <c r="D194" s="185">
        <v>1.0109999999999999</v>
      </c>
      <c r="E194" s="185">
        <v>1.01</v>
      </c>
      <c r="F194" s="186">
        <v>968</v>
      </c>
      <c r="G194" s="187"/>
      <c r="H194" s="187"/>
    </row>
    <row r="195" spans="1:8" x14ac:dyDescent="0.2">
      <c r="A195" s="188" t="s">
        <v>1360</v>
      </c>
      <c r="B195" s="185">
        <v>1.01</v>
      </c>
      <c r="C195" s="185">
        <v>1.01</v>
      </c>
      <c r="D195" s="185">
        <v>1.0109999999999999</v>
      </c>
      <c r="E195" s="185">
        <v>1.01</v>
      </c>
      <c r="F195" s="186">
        <v>969</v>
      </c>
      <c r="G195" s="187"/>
      <c r="H195" s="187"/>
    </row>
    <row r="197" spans="1:8" ht="21.95" customHeight="1" x14ac:dyDescent="0.2">
      <c r="A197" s="261" t="s">
        <v>501</v>
      </c>
      <c r="B197" s="310"/>
      <c r="C197" s="310"/>
      <c r="D197" s="310"/>
      <c r="E197" s="310"/>
      <c r="F197" s="262"/>
    </row>
    <row r="198" spans="1:8" ht="21.95" customHeight="1" x14ac:dyDescent="0.2">
      <c r="A198" s="261" t="s">
        <v>61</v>
      </c>
      <c r="B198" s="310"/>
      <c r="C198" s="310"/>
      <c r="D198" s="310"/>
      <c r="E198" s="310"/>
      <c r="F198" s="262"/>
    </row>
    <row r="199" spans="1:8" ht="21.95" customHeight="1" x14ac:dyDescent="0.2">
      <c r="A199" s="23" t="s">
        <v>59</v>
      </c>
      <c r="B199" s="23" t="s">
        <v>54</v>
      </c>
      <c r="C199" s="23" t="s">
        <v>55</v>
      </c>
      <c r="D199" s="23" t="s">
        <v>56</v>
      </c>
      <c r="E199" s="23" t="s">
        <v>57</v>
      </c>
      <c r="F199" s="23" t="s">
        <v>58</v>
      </c>
    </row>
    <row r="200" spans="1:8" x14ac:dyDescent="0.2">
      <c r="A200" s="1" t="s">
        <v>1361</v>
      </c>
      <c r="B200" s="117">
        <v>1.01</v>
      </c>
      <c r="C200" s="117">
        <v>1.01</v>
      </c>
      <c r="D200" s="117">
        <v>1.0109999999999999</v>
      </c>
      <c r="E200" s="117">
        <v>1.01</v>
      </c>
      <c r="F200" s="119">
        <v>367</v>
      </c>
    </row>
    <row r="201" spans="1:8" x14ac:dyDescent="0.2">
      <c r="A201" s="1" t="s">
        <v>1362</v>
      </c>
      <c r="B201" s="117">
        <v>1.01</v>
      </c>
      <c r="C201" s="117">
        <v>1.01</v>
      </c>
      <c r="D201" s="117">
        <v>1.0109999999999999</v>
      </c>
      <c r="E201" s="117">
        <v>1.01</v>
      </c>
      <c r="F201" s="119">
        <v>368</v>
      </c>
    </row>
    <row r="202" spans="1:8" x14ac:dyDescent="0.2">
      <c r="A202" s="1" t="s">
        <v>1363</v>
      </c>
      <c r="B202" s="117">
        <v>1.01</v>
      </c>
      <c r="C202" s="117">
        <v>1.01</v>
      </c>
      <c r="D202" s="117">
        <v>1.0109999999999999</v>
      </c>
      <c r="E202" s="117">
        <v>1.01</v>
      </c>
      <c r="F202" s="119">
        <v>369</v>
      </c>
    </row>
    <row r="203" spans="1:8" x14ac:dyDescent="0.2">
      <c r="A203" s="1" t="s">
        <v>1364</v>
      </c>
      <c r="B203" s="117">
        <v>1.01</v>
      </c>
      <c r="C203" s="117">
        <v>1.01</v>
      </c>
      <c r="D203" s="117">
        <v>1.0109999999999999</v>
      </c>
      <c r="E203" s="117">
        <v>1.01</v>
      </c>
      <c r="F203" s="119">
        <v>370</v>
      </c>
    </row>
    <row r="204" spans="1:8" x14ac:dyDescent="0.2">
      <c r="A204" s="1" t="s">
        <v>1365</v>
      </c>
      <c r="B204" s="117">
        <v>1.01</v>
      </c>
      <c r="C204" s="117">
        <v>1.01</v>
      </c>
      <c r="D204" s="117">
        <v>1.0109999999999999</v>
      </c>
      <c r="E204" s="117">
        <v>1.01</v>
      </c>
      <c r="F204" s="119">
        <v>371</v>
      </c>
    </row>
    <row r="205" spans="1:8" x14ac:dyDescent="0.2">
      <c r="A205" s="1" t="s">
        <v>1366</v>
      </c>
      <c r="B205" s="117">
        <v>1.01</v>
      </c>
      <c r="C205" s="117">
        <v>1.01</v>
      </c>
      <c r="D205" s="117">
        <v>1.0109999999999999</v>
      </c>
      <c r="E205" s="117">
        <v>1.01</v>
      </c>
      <c r="F205" s="119">
        <v>372</v>
      </c>
    </row>
    <row r="206" spans="1:8" x14ac:dyDescent="0.2">
      <c r="A206" s="1" t="s">
        <v>1367</v>
      </c>
      <c r="B206" s="117">
        <v>1.01</v>
      </c>
      <c r="C206" s="117">
        <v>1.01</v>
      </c>
      <c r="D206" s="117">
        <v>1.0109999999999999</v>
      </c>
      <c r="E206" s="117">
        <v>1.01</v>
      </c>
      <c r="F206" s="119">
        <v>373</v>
      </c>
    </row>
    <row r="207" spans="1:8" x14ac:dyDescent="0.2">
      <c r="A207" s="1" t="s">
        <v>1368</v>
      </c>
      <c r="B207" s="117">
        <v>1.01</v>
      </c>
      <c r="C207" s="117">
        <v>1.01</v>
      </c>
      <c r="D207" s="117">
        <v>1.0109999999999999</v>
      </c>
      <c r="E207" s="117">
        <v>1.01</v>
      </c>
      <c r="F207" s="119">
        <v>374</v>
      </c>
    </row>
    <row r="208" spans="1:8" x14ac:dyDescent="0.2">
      <c r="A208" s="1" t="s">
        <v>1369</v>
      </c>
      <c r="B208" s="117">
        <v>1.01</v>
      </c>
      <c r="C208" s="117">
        <v>1.01</v>
      </c>
      <c r="D208" s="117">
        <v>1.0109999999999999</v>
      </c>
      <c r="E208" s="117">
        <v>1.01</v>
      </c>
      <c r="F208" s="119">
        <v>375</v>
      </c>
    </row>
    <row r="209" spans="1:6" x14ac:dyDescent="0.2">
      <c r="A209" s="1" t="s">
        <v>1370</v>
      </c>
      <c r="B209" s="117">
        <v>1.01</v>
      </c>
      <c r="C209" s="117">
        <v>1.01</v>
      </c>
      <c r="D209" s="117">
        <v>1.0109999999999999</v>
      </c>
      <c r="E209" s="117">
        <v>1.01</v>
      </c>
      <c r="F209" s="119">
        <v>376</v>
      </c>
    </row>
    <row r="210" spans="1:6" x14ac:dyDescent="0.2">
      <c r="A210" s="1" t="s">
        <v>1371</v>
      </c>
      <c r="B210" s="117">
        <v>1.01</v>
      </c>
      <c r="C210" s="117">
        <v>1.01</v>
      </c>
      <c r="D210" s="117">
        <v>1.0109999999999999</v>
      </c>
      <c r="E210" s="117">
        <v>1.01</v>
      </c>
      <c r="F210" s="119">
        <v>377</v>
      </c>
    </row>
    <row r="211" spans="1:6" x14ac:dyDescent="0.2">
      <c r="A211" s="1" t="s">
        <v>1372</v>
      </c>
      <c r="B211" s="117">
        <v>1.01</v>
      </c>
      <c r="C211" s="117">
        <v>1.01</v>
      </c>
      <c r="D211" s="117">
        <v>1.0109999999999999</v>
      </c>
      <c r="E211" s="117">
        <v>1.01</v>
      </c>
      <c r="F211" s="119">
        <v>378</v>
      </c>
    </row>
    <row r="212" spans="1:6" x14ac:dyDescent="0.2">
      <c r="A212" s="1" t="s">
        <v>1373</v>
      </c>
      <c r="B212" s="117">
        <v>1.01</v>
      </c>
      <c r="C212" s="117">
        <v>1.01</v>
      </c>
      <c r="D212" s="117">
        <v>1.0109999999999999</v>
      </c>
      <c r="E212" s="117">
        <v>1.01</v>
      </c>
      <c r="F212" s="119">
        <v>379</v>
      </c>
    </row>
    <row r="213" spans="1:6" x14ac:dyDescent="0.2">
      <c r="A213" s="1" t="s">
        <v>1374</v>
      </c>
      <c r="B213" s="117">
        <v>1.01</v>
      </c>
      <c r="C213" s="117">
        <v>1.01</v>
      </c>
      <c r="D213" s="117">
        <v>1.0109999999999999</v>
      </c>
      <c r="E213" s="117">
        <v>1.01</v>
      </c>
      <c r="F213" s="119">
        <v>380</v>
      </c>
    </row>
    <row r="214" spans="1:6" x14ac:dyDescent="0.2">
      <c r="A214" s="1" t="s">
        <v>1375</v>
      </c>
      <c r="B214" s="117">
        <v>1.01</v>
      </c>
      <c r="C214" s="117">
        <v>1.01</v>
      </c>
      <c r="D214" s="117">
        <v>1.0109999999999999</v>
      </c>
      <c r="E214" s="117">
        <v>1.01</v>
      </c>
      <c r="F214" s="119">
        <v>381</v>
      </c>
    </row>
    <row r="215" spans="1:6" x14ac:dyDescent="0.2">
      <c r="A215" s="1" t="s">
        <v>1376</v>
      </c>
      <c r="B215" s="117">
        <v>1.01</v>
      </c>
      <c r="C215" s="117">
        <v>1.01</v>
      </c>
      <c r="D215" s="117">
        <v>1.0109999999999999</v>
      </c>
      <c r="E215" s="117">
        <v>1.01</v>
      </c>
      <c r="F215" s="119">
        <v>382</v>
      </c>
    </row>
    <row r="216" spans="1:6" x14ac:dyDescent="0.2">
      <c r="A216" s="1" t="s">
        <v>1377</v>
      </c>
      <c r="B216" s="117">
        <v>1.01</v>
      </c>
      <c r="C216" s="117">
        <v>1.01</v>
      </c>
      <c r="D216" s="117">
        <v>1.0109999999999999</v>
      </c>
      <c r="E216" s="117">
        <v>1.01</v>
      </c>
      <c r="F216" s="119">
        <v>383</v>
      </c>
    </row>
    <row r="217" spans="1:6" x14ac:dyDescent="0.2">
      <c r="A217" s="1" t="s">
        <v>1378</v>
      </c>
      <c r="B217" s="117">
        <v>1.01</v>
      </c>
      <c r="C217" s="117">
        <v>1.01</v>
      </c>
      <c r="D217" s="117">
        <v>1.0109999999999999</v>
      </c>
      <c r="E217" s="117">
        <v>1.01</v>
      </c>
      <c r="F217" s="119">
        <v>384</v>
      </c>
    </row>
    <row r="218" spans="1:6" x14ac:dyDescent="0.2">
      <c r="A218" s="1" t="s">
        <v>1379</v>
      </c>
      <c r="B218" s="117">
        <v>1.01</v>
      </c>
      <c r="C218" s="117">
        <v>1.01</v>
      </c>
      <c r="D218" s="117">
        <v>1.0109999999999999</v>
      </c>
      <c r="E218" s="117">
        <v>1.01</v>
      </c>
      <c r="F218" s="119">
        <v>385</v>
      </c>
    </row>
    <row r="219" spans="1:6" x14ac:dyDescent="0.2">
      <c r="A219" s="1" t="s">
        <v>1380</v>
      </c>
      <c r="B219" s="117">
        <v>1.01</v>
      </c>
      <c r="C219" s="117">
        <v>1.01</v>
      </c>
      <c r="D219" s="117">
        <v>1.0109999999999999</v>
      </c>
      <c r="E219" s="117">
        <v>1.01</v>
      </c>
      <c r="F219" s="119">
        <v>386</v>
      </c>
    </row>
    <row r="220" spans="1:6" x14ac:dyDescent="0.2">
      <c r="A220" s="1" t="s">
        <v>1381</v>
      </c>
      <c r="B220" s="117">
        <v>1.01</v>
      </c>
      <c r="C220" s="117">
        <v>1.01</v>
      </c>
      <c r="D220" s="117">
        <v>1.0109999999999999</v>
      </c>
      <c r="E220" s="117">
        <v>1.01</v>
      </c>
      <c r="F220" s="119">
        <v>387</v>
      </c>
    </row>
    <row r="221" spans="1:6" x14ac:dyDescent="0.2">
      <c r="A221" s="1" t="s">
        <v>1382</v>
      </c>
      <c r="B221" s="117">
        <v>1.01</v>
      </c>
      <c r="C221" s="117">
        <v>1.01</v>
      </c>
      <c r="D221" s="117">
        <v>1.0109999999999999</v>
      </c>
      <c r="E221" s="117">
        <v>1.01</v>
      </c>
      <c r="F221" s="119">
        <v>388</v>
      </c>
    </row>
    <row r="222" spans="1:6" x14ac:dyDescent="0.2">
      <c r="A222" s="1" t="s">
        <v>1383</v>
      </c>
      <c r="B222" s="117">
        <v>1.01</v>
      </c>
      <c r="C222" s="117">
        <v>1.01</v>
      </c>
      <c r="D222" s="117">
        <v>1.0109999999999999</v>
      </c>
      <c r="E222" s="117">
        <v>1.01</v>
      </c>
      <c r="F222" s="119">
        <v>389</v>
      </c>
    </row>
    <row r="223" spans="1:6" x14ac:dyDescent="0.2">
      <c r="A223" s="1" t="s">
        <v>1384</v>
      </c>
      <c r="B223" s="117">
        <v>1.01</v>
      </c>
      <c r="C223" s="117">
        <v>1.01</v>
      </c>
      <c r="D223" s="117">
        <v>1.0109999999999999</v>
      </c>
      <c r="E223" s="117">
        <v>1.01</v>
      </c>
      <c r="F223" s="119">
        <v>600</v>
      </c>
    </row>
    <row r="224" spans="1:6" x14ac:dyDescent="0.2">
      <c r="A224" s="1" t="s">
        <v>1385</v>
      </c>
      <c r="B224" s="117">
        <v>1.01</v>
      </c>
      <c r="C224" s="117">
        <v>1.01</v>
      </c>
      <c r="D224" s="117">
        <v>1.0109999999999999</v>
      </c>
      <c r="E224" s="117">
        <v>1.01</v>
      </c>
      <c r="F224" s="119">
        <v>601</v>
      </c>
    </row>
    <row r="225" spans="1:6" x14ac:dyDescent="0.2">
      <c r="A225" s="1" t="s">
        <v>1386</v>
      </c>
      <c r="B225" s="117">
        <v>1.01</v>
      </c>
      <c r="C225" s="117">
        <v>1.01</v>
      </c>
      <c r="D225" s="117">
        <v>1.0109999999999999</v>
      </c>
      <c r="E225" s="117">
        <v>1.01</v>
      </c>
      <c r="F225" s="119">
        <v>602</v>
      </c>
    </row>
    <row r="226" spans="1:6" x14ac:dyDescent="0.2">
      <c r="A226" s="1" t="s">
        <v>1387</v>
      </c>
      <c r="B226" s="117">
        <v>1.01</v>
      </c>
      <c r="C226" s="117">
        <v>1.01</v>
      </c>
      <c r="D226" s="117">
        <v>1.0109999999999999</v>
      </c>
      <c r="E226" s="117">
        <v>1.01</v>
      </c>
      <c r="F226" s="119">
        <v>603</v>
      </c>
    </row>
    <row r="227" spans="1:6" x14ac:dyDescent="0.2">
      <c r="A227" s="1" t="s">
        <v>1388</v>
      </c>
      <c r="B227" s="117">
        <v>1.0169999999999999</v>
      </c>
      <c r="C227" s="117">
        <v>1.0169999999999999</v>
      </c>
      <c r="D227" s="117">
        <v>1.0109999999999999</v>
      </c>
      <c r="E227" s="117">
        <v>1.016</v>
      </c>
      <c r="F227" s="119">
        <v>604</v>
      </c>
    </row>
    <row r="228" spans="1:6" x14ac:dyDescent="0.2">
      <c r="A228" s="1" t="s">
        <v>1389</v>
      </c>
      <c r="B228" s="117">
        <v>1.0089999999999999</v>
      </c>
      <c r="C228" s="117">
        <v>1.0089999999999999</v>
      </c>
      <c r="D228" s="117">
        <v>1.0109999999999999</v>
      </c>
      <c r="E228" s="117">
        <v>1.0089999999999999</v>
      </c>
      <c r="F228" s="119">
        <v>605</v>
      </c>
    </row>
    <row r="229" spans="1:6" x14ac:dyDescent="0.2">
      <c r="A229" s="1" t="s">
        <v>1390</v>
      </c>
      <c r="B229" s="117">
        <v>1.02</v>
      </c>
      <c r="C229" s="117">
        <v>1.0189999999999999</v>
      </c>
      <c r="D229" s="117">
        <v>1.0109999999999999</v>
      </c>
      <c r="E229" s="117">
        <v>1.0189999999999999</v>
      </c>
      <c r="F229" s="119">
        <v>606</v>
      </c>
    </row>
    <row r="230" spans="1:6" x14ac:dyDescent="0.2">
      <c r="A230" s="1" t="s">
        <v>1391</v>
      </c>
      <c r="B230" s="117">
        <v>1.01</v>
      </c>
      <c r="C230" s="117">
        <v>1.01</v>
      </c>
      <c r="D230" s="117">
        <v>1.0109999999999999</v>
      </c>
      <c r="E230" s="117">
        <v>1.01</v>
      </c>
      <c r="F230" s="119">
        <v>607</v>
      </c>
    </row>
    <row r="231" spans="1:6" x14ac:dyDescent="0.2">
      <c r="A231" s="1" t="s">
        <v>1392</v>
      </c>
      <c r="B231" s="117">
        <v>1.018</v>
      </c>
      <c r="C231" s="117">
        <v>1.018</v>
      </c>
      <c r="D231" s="117">
        <v>1.02</v>
      </c>
      <c r="E231" s="117">
        <v>1.018</v>
      </c>
      <c r="F231" s="119">
        <v>608</v>
      </c>
    </row>
    <row r="232" spans="1:6" x14ac:dyDescent="0.2">
      <c r="A232" s="1" t="s">
        <v>1393</v>
      </c>
      <c r="B232" s="117">
        <v>1.012</v>
      </c>
      <c r="C232" s="117">
        <v>1.012</v>
      </c>
      <c r="D232" s="117">
        <v>1.012</v>
      </c>
      <c r="E232" s="117">
        <v>1.012</v>
      </c>
      <c r="F232" s="119">
        <v>609</v>
      </c>
    </row>
    <row r="233" spans="1:6" x14ac:dyDescent="0.2">
      <c r="A233" s="1" t="s">
        <v>1394</v>
      </c>
      <c r="B233" s="117">
        <v>1.002</v>
      </c>
      <c r="C233" s="117">
        <v>1.002</v>
      </c>
      <c r="D233" s="117">
        <v>1.002</v>
      </c>
      <c r="E233" s="117">
        <v>1.0029999999999999</v>
      </c>
      <c r="F233" s="119">
        <v>610</v>
      </c>
    </row>
    <row r="234" spans="1:6" x14ac:dyDescent="0.2">
      <c r="A234" s="1" t="s">
        <v>1395</v>
      </c>
      <c r="B234" s="117">
        <v>1.01</v>
      </c>
      <c r="C234" s="117">
        <v>1.01</v>
      </c>
      <c r="D234" s="117">
        <v>1.0109999999999999</v>
      </c>
      <c r="E234" s="117">
        <v>1.01</v>
      </c>
      <c r="F234" s="119">
        <v>611</v>
      </c>
    </row>
    <row r="235" spans="1:6" x14ac:dyDescent="0.2">
      <c r="A235" s="1" t="s">
        <v>1396</v>
      </c>
      <c r="B235" s="117">
        <v>1.0049999999999999</v>
      </c>
      <c r="C235" s="117">
        <v>1.0069999999999999</v>
      </c>
      <c r="D235" s="117">
        <v>1.0049999999999999</v>
      </c>
      <c r="E235" s="117">
        <v>1.006</v>
      </c>
      <c r="F235" s="119">
        <v>612</v>
      </c>
    </row>
    <row r="236" spans="1:6" x14ac:dyDescent="0.2">
      <c r="A236" s="1" t="s">
        <v>1397</v>
      </c>
      <c r="B236" s="117">
        <v>1.0089999999999999</v>
      </c>
      <c r="C236" s="117">
        <v>1.0089999999999999</v>
      </c>
      <c r="D236" s="117">
        <v>1.0089999999999999</v>
      </c>
      <c r="E236" s="117">
        <v>1.0089999999999999</v>
      </c>
      <c r="F236" s="119">
        <v>613</v>
      </c>
    </row>
    <row r="237" spans="1:6" x14ac:dyDescent="0.2">
      <c r="A237" s="1" t="s">
        <v>1398</v>
      </c>
      <c r="B237" s="117">
        <v>1.0149999999999999</v>
      </c>
      <c r="C237" s="117">
        <v>1.0149999999999999</v>
      </c>
      <c r="D237" s="117">
        <v>1.0149999999999999</v>
      </c>
      <c r="E237" s="117">
        <v>1.0149999999999999</v>
      </c>
      <c r="F237" s="119">
        <v>614</v>
      </c>
    </row>
    <row r="238" spans="1:6" x14ac:dyDescent="0.2">
      <c r="A238" s="1" t="s">
        <v>1399</v>
      </c>
      <c r="B238" s="117">
        <v>1.0169999999999999</v>
      </c>
      <c r="C238" s="117">
        <v>1.0169999999999999</v>
      </c>
      <c r="D238" s="117">
        <v>1.02</v>
      </c>
      <c r="E238" s="117">
        <v>1.0189999999999999</v>
      </c>
      <c r="F238" s="119">
        <v>615</v>
      </c>
    </row>
    <row r="239" spans="1:6" x14ac:dyDescent="0.2">
      <c r="A239" s="1" t="s">
        <v>1400</v>
      </c>
      <c r="B239" s="117">
        <v>1.01</v>
      </c>
      <c r="C239" s="117">
        <v>1.01</v>
      </c>
      <c r="D239" s="117">
        <v>1.0109999999999999</v>
      </c>
      <c r="E239" s="117">
        <v>1.01</v>
      </c>
      <c r="F239" s="119">
        <v>616</v>
      </c>
    </row>
    <row r="240" spans="1:6" x14ac:dyDescent="0.2">
      <c r="A240" s="1" t="s">
        <v>1401</v>
      </c>
      <c r="B240" s="117">
        <v>1.0089999999999999</v>
      </c>
      <c r="C240" s="117">
        <v>1.0089999999999999</v>
      </c>
      <c r="D240" s="117">
        <v>1.0089999999999999</v>
      </c>
      <c r="E240" s="117">
        <v>1.0089999999999999</v>
      </c>
      <c r="F240" s="119">
        <v>617</v>
      </c>
    </row>
    <row r="241" spans="1:6" x14ac:dyDescent="0.2">
      <c r="A241" s="1" t="s">
        <v>1402</v>
      </c>
      <c r="B241" s="117">
        <v>1.0289999999999999</v>
      </c>
      <c r="C241" s="117">
        <v>1.0289999999999999</v>
      </c>
      <c r="D241" s="117">
        <v>1.032</v>
      </c>
      <c r="E241" s="117">
        <v>1.0309999999999999</v>
      </c>
      <c r="F241" s="119">
        <v>618</v>
      </c>
    </row>
    <row r="242" spans="1:6" x14ac:dyDescent="0.2">
      <c r="A242" s="1" t="s">
        <v>1403</v>
      </c>
      <c r="B242" s="117">
        <v>1.056</v>
      </c>
      <c r="C242" s="117">
        <v>1.056</v>
      </c>
      <c r="D242" s="117">
        <v>1.06</v>
      </c>
      <c r="E242" s="117">
        <v>1.06</v>
      </c>
      <c r="F242" s="119">
        <v>619</v>
      </c>
    </row>
    <row r="243" spans="1:6" x14ac:dyDescent="0.2">
      <c r="A243" s="1" t="s">
        <v>1404</v>
      </c>
      <c r="B243" s="117">
        <v>1.03</v>
      </c>
      <c r="C243" s="117">
        <v>1.04</v>
      </c>
      <c r="D243" s="117">
        <v>1.036</v>
      </c>
      <c r="E243" s="117">
        <v>1.044</v>
      </c>
      <c r="F243" s="119">
        <v>620</v>
      </c>
    </row>
    <row r="244" spans="1:6" x14ac:dyDescent="0.2">
      <c r="A244" s="1" t="s">
        <v>1405</v>
      </c>
      <c r="B244" s="117">
        <v>1.022</v>
      </c>
      <c r="C244" s="117">
        <v>1.022</v>
      </c>
      <c r="D244" s="117">
        <v>1.022</v>
      </c>
      <c r="E244" s="117">
        <v>1.022</v>
      </c>
      <c r="F244" s="119">
        <v>621</v>
      </c>
    </row>
    <row r="245" spans="1:6" x14ac:dyDescent="0.2">
      <c r="A245" s="1" t="s">
        <v>1406</v>
      </c>
      <c r="B245" s="117">
        <v>1.0009999999999999</v>
      </c>
      <c r="C245" s="117">
        <v>1.0009999999999999</v>
      </c>
      <c r="D245" s="117">
        <v>1.0009999999999999</v>
      </c>
      <c r="E245" s="117">
        <v>1.0009999999999999</v>
      </c>
      <c r="F245" s="119">
        <v>622</v>
      </c>
    </row>
    <row r="246" spans="1:6" x14ac:dyDescent="0.2">
      <c r="A246" s="1" t="s">
        <v>1407</v>
      </c>
      <c r="B246" s="117">
        <v>1.0149999999999999</v>
      </c>
      <c r="C246" s="117">
        <v>1.014</v>
      </c>
      <c r="D246" s="117">
        <v>1.02</v>
      </c>
      <c r="E246" s="117">
        <v>1.02</v>
      </c>
      <c r="F246" s="119">
        <v>629</v>
      </c>
    </row>
    <row r="247" spans="1:6" x14ac:dyDescent="0.2">
      <c r="A247" s="1" t="s">
        <v>1408</v>
      </c>
      <c r="B247" s="117">
        <v>1.0149999999999999</v>
      </c>
      <c r="C247" s="117">
        <v>1.0149999999999999</v>
      </c>
      <c r="D247" s="117">
        <v>1.0189999999999999</v>
      </c>
      <c r="E247" s="117">
        <v>1.02</v>
      </c>
      <c r="F247" s="119">
        <v>630</v>
      </c>
    </row>
    <row r="248" spans="1:6" x14ac:dyDescent="0.2">
      <c r="A248" s="1" t="s">
        <v>1409</v>
      </c>
      <c r="B248" s="117">
        <v>1.0429999999999999</v>
      </c>
      <c r="C248" s="117">
        <v>1.042</v>
      </c>
      <c r="D248" s="117">
        <v>1.0469999999999999</v>
      </c>
      <c r="E248" s="117">
        <v>1.0449999999999999</v>
      </c>
      <c r="F248" s="119">
        <v>631</v>
      </c>
    </row>
    <row r="249" spans="1:6" x14ac:dyDescent="0.2">
      <c r="A249" s="1" t="s">
        <v>1410</v>
      </c>
      <c r="B249" s="117">
        <v>1.018</v>
      </c>
      <c r="C249" s="117">
        <v>1.018</v>
      </c>
      <c r="D249" s="117">
        <v>1.02</v>
      </c>
      <c r="E249" s="117">
        <v>1.018</v>
      </c>
      <c r="F249" s="119">
        <v>632</v>
      </c>
    </row>
    <row r="250" spans="1:6" x14ac:dyDescent="0.2">
      <c r="A250" s="1" t="s">
        <v>1411</v>
      </c>
      <c r="B250" s="117">
        <v>1.0049999999999999</v>
      </c>
      <c r="C250" s="117">
        <v>1.0049999999999999</v>
      </c>
      <c r="D250" s="117">
        <v>1.0069999999999999</v>
      </c>
      <c r="E250" s="117">
        <v>1.006</v>
      </c>
      <c r="F250" s="119">
        <v>633</v>
      </c>
    </row>
    <row r="251" spans="1:6" x14ac:dyDescent="0.2">
      <c r="A251" s="1" t="s">
        <v>1412</v>
      </c>
      <c r="B251" s="117">
        <v>1.016</v>
      </c>
      <c r="C251" s="117">
        <v>1.016</v>
      </c>
      <c r="D251" s="117">
        <v>1.016</v>
      </c>
      <c r="E251" s="117">
        <v>1.016</v>
      </c>
      <c r="F251" s="119">
        <v>634</v>
      </c>
    </row>
    <row r="252" spans="1:6" x14ac:dyDescent="0.2">
      <c r="A252" s="1" t="s">
        <v>1413</v>
      </c>
      <c r="B252" s="117">
        <v>1.024</v>
      </c>
      <c r="C252" s="117">
        <v>1.0229999999999999</v>
      </c>
      <c r="D252" s="117">
        <v>1.0269999999999999</v>
      </c>
      <c r="E252" s="117">
        <v>1.026</v>
      </c>
      <c r="F252" s="119">
        <v>635</v>
      </c>
    </row>
    <row r="253" spans="1:6" x14ac:dyDescent="0.2">
      <c r="A253" s="1" t="s">
        <v>1414</v>
      </c>
      <c r="B253" s="117">
        <v>1.018</v>
      </c>
      <c r="C253" s="117">
        <v>1.018</v>
      </c>
      <c r="D253" s="117">
        <v>1.02</v>
      </c>
      <c r="E253" s="117">
        <v>1.018</v>
      </c>
      <c r="F253" s="119">
        <v>636</v>
      </c>
    </row>
    <row r="254" spans="1:6" x14ac:dyDescent="0.2">
      <c r="A254" s="1" t="s">
        <v>1415</v>
      </c>
      <c r="B254" s="117">
        <v>1.018</v>
      </c>
      <c r="C254" s="117">
        <v>1.018</v>
      </c>
      <c r="D254" s="117">
        <v>1.02</v>
      </c>
      <c r="E254" s="117">
        <v>1.018</v>
      </c>
      <c r="F254" s="119">
        <v>637</v>
      </c>
    </row>
    <row r="255" spans="1:6" x14ac:dyDescent="0.2">
      <c r="A255" s="1" t="s">
        <v>1416</v>
      </c>
      <c r="B255" s="117">
        <v>1.0309999999999999</v>
      </c>
      <c r="C255" s="117">
        <v>1.03</v>
      </c>
      <c r="D255" s="117">
        <v>1.032</v>
      </c>
      <c r="E255" s="117">
        <v>1.032</v>
      </c>
      <c r="F255" s="119">
        <v>638</v>
      </c>
    </row>
    <row r="256" spans="1:6" x14ac:dyDescent="0.2">
      <c r="A256" s="1" t="s">
        <v>1417</v>
      </c>
      <c r="B256" s="117">
        <v>1.024</v>
      </c>
      <c r="C256" s="117">
        <v>1.024</v>
      </c>
      <c r="D256" s="117">
        <v>1.0249999999999999</v>
      </c>
      <c r="E256" s="117">
        <v>1.0249999999999999</v>
      </c>
      <c r="F256" s="119">
        <v>639</v>
      </c>
    </row>
    <row r="257" spans="1:6" x14ac:dyDescent="0.2">
      <c r="A257" s="1" t="s">
        <v>1418</v>
      </c>
      <c r="B257" s="117">
        <v>1.0009999999999999</v>
      </c>
      <c r="C257" s="117">
        <v>1.0009999999999999</v>
      </c>
      <c r="D257" s="117">
        <v>1.002</v>
      </c>
      <c r="E257" s="117">
        <v>1.0009999999999999</v>
      </c>
      <c r="F257" s="119">
        <v>640</v>
      </c>
    </row>
    <row r="258" spans="1:6" x14ac:dyDescent="0.2">
      <c r="A258" s="1" t="s">
        <v>1419</v>
      </c>
      <c r="B258" s="117">
        <v>1.046</v>
      </c>
      <c r="C258" s="117">
        <v>1.046</v>
      </c>
      <c r="D258" s="117">
        <v>1.048</v>
      </c>
      <c r="E258" s="117">
        <v>1.048</v>
      </c>
      <c r="F258" s="119">
        <v>641</v>
      </c>
    </row>
    <row r="259" spans="1:6" x14ac:dyDescent="0.2">
      <c r="A259" s="1" t="s">
        <v>1420</v>
      </c>
      <c r="B259" s="117">
        <v>1.0329999999999999</v>
      </c>
      <c r="C259" s="117">
        <v>1.034</v>
      </c>
      <c r="D259" s="117">
        <v>1.0349999999999999</v>
      </c>
      <c r="E259" s="117">
        <v>1.0349999999999999</v>
      </c>
      <c r="F259" s="119">
        <v>642</v>
      </c>
    </row>
    <row r="260" spans="1:6" x14ac:dyDescent="0.2">
      <c r="A260" s="1" t="s">
        <v>1421</v>
      </c>
      <c r="B260" s="117">
        <v>1.0349999999999999</v>
      </c>
      <c r="C260" s="117">
        <v>1.0349999999999999</v>
      </c>
      <c r="D260" s="117">
        <v>1.0369999999999999</v>
      </c>
      <c r="E260" s="117">
        <v>1.0369999999999999</v>
      </c>
      <c r="F260" s="119">
        <v>643</v>
      </c>
    </row>
    <row r="261" spans="1:6" x14ac:dyDescent="0.2">
      <c r="A261" s="1" t="s">
        <v>1422</v>
      </c>
      <c r="B261" s="117">
        <v>0.996</v>
      </c>
      <c r="C261" s="117">
        <v>0.996</v>
      </c>
      <c r="D261" s="117">
        <v>0.998</v>
      </c>
      <c r="E261" s="117">
        <v>0.998</v>
      </c>
      <c r="F261" s="119">
        <v>644</v>
      </c>
    </row>
    <row r="262" spans="1:6" x14ac:dyDescent="0.2">
      <c r="A262" s="1" t="s">
        <v>1423</v>
      </c>
      <c r="B262" s="117">
        <v>1.01</v>
      </c>
      <c r="C262" s="117">
        <v>1.01</v>
      </c>
      <c r="D262" s="117">
        <v>1.0109999999999999</v>
      </c>
      <c r="E262" s="117">
        <v>1.01</v>
      </c>
      <c r="F262" s="119">
        <v>645</v>
      </c>
    </row>
    <row r="263" spans="1:6" x14ac:dyDescent="0.2">
      <c r="A263" s="1" t="s">
        <v>1424</v>
      </c>
      <c r="B263" s="117">
        <v>1.01</v>
      </c>
      <c r="C263" s="117">
        <v>1.01</v>
      </c>
      <c r="D263" s="117">
        <v>1.0109999999999999</v>
      </c>
      <c r="E263" s="117">
        <v>1.01</v>
      </c>
      <c r="F263" s="119">
        <v>646</v>
      </c>
    </row>
    <row r="264" spans="1:6" x14ac:dyDescent="0.2">
      <c r="A264" s="1" t="s">
        <v>1425</v>
      </c>
      <c r="B264" s="117">
        <v>1.0329999999999999</v>
      </c>
      <c r="C264" s="117">
        <v>1.0329999999999999</v>
      </c>
      <c r="D264" s="117">
        <v>1.0349999999999999</v>
      </c>
      <c r="E264" s="117">
        <v>1.0349999999999999</v>
      </c>
      <c r="F264" s="119">
        <v>647</v>
      </c>
    </row>
    <row r="265" spans="1:6" x14ac:dyDescent="0.2">
      <c r="A265" s="1" t="s">
        <v>1426</v>
      </c>
      <c r="B265" s="117">
        <v>1.01</v>
      </c>
      <c r="C265" s="117">
        <v>1.01</v>
      </c>
      <c r="D265" s="117">
        <v>1.0109999999999999</v>
      </c>
      <c r="E265" s="117">
        <v>1.01</v>
      </c>
      <c r="F265" s="119">
        <v>648</v>
      </c>
    </row>
    <row r="266" spans="1:6" x14ac:dyDescent="0.2">
      <c r="A266" s="1" t="s">
        <v>1427</v>
      </c>
      <c r="B266" s="117">
        <v>1.01</v>
      </c>
      <c r="C266" s="117">
        <v>1.01</v>
      </c>
      <c r="D266" s="117">
        <v>1.0109999999999999</v>
      </c>
      <c r="E266" s="117">
        <v>1.01</v>
      </c>
      <c r="F266" s="119">
        <v>649</v>
      </c>
    </row>
    <row r="267" spans="1:6" x14ac:dyDescent="0.2">
      <c r="A267" s="1" t="s">
        <v>1428</v>
      </c>
      <c r="B267" s="117">
        <v>1.0249999999999999</v>
      </c>
      <c r="C267" s="117">
        <v>1.0249999999999999</v>
      </c>
      <c r="D267" s="117">
        <v>1.0289999999999999</v>
      </c>
      <c r="E267" s="117">
        <v>1.03</v>
      </c>
      <c r="F267" s="119">
        <v>650</v>
      </c>
    </row>
    <row r="268" spans="1:6" x14ac:dyDescent="0.2">
      <c r="A268" s="1" t="s">
        <v>1429</v>
      </c>
      <c r="B268" s="117">
        <v>1.01</v>
      </c>
      <c r="C268" s="117">
        <v>1.0609999999999999</v>
      </c>
      <c r="D268" s="117">
        <v>1.0109999999999999</v>
      </c>
      <c r="E268" s="117">
        <v>1.0620000000000001</v>
      </c>
      <c r="F268" s="119">
        <v>651</v>
      </c>
    </row>
    <row r="269" spans="1:6" x14ac:dyDescent="0.2">
      <c r="A269" s="1" t="s">
        <v>1430</v>
      </c>
      <c r="B269" s="117">
        <v>1.012</v>
      </c>
      <c r="C269" s="117">
        <v>1.01</v>
      </c>
      <c r="D269" s="117">
        <v>1.0109999999999999</v>
      </c>
      <c r="E269" s="117">
        <v>1.01</v>
      </c>
      <c r="F269" s="119">
        <v>652</v>
      </c>
    </row>
    <row r="270" spans="1:6" x14ac:dyDescent="0.2">
      <c r="A270" s="1" t="s">
        <v>1431</v>
      </c>
      <c r="B270" s="117">
        <v>1.024</v>
      </c>
      <c r="C270" s="117">
        <v>1.0229999999999999</v>
      </c>
      <c r="D270" s="117">
        <v>1.0249999999999999</v>
      </c>
      <c r="E270" s="117">
        <v>1.022</v>
      </c>
      <c r="F270" s="119">
        <v>653</v>
      </c>
    </row>
    <row r="271" spans="1:6" x14ac:dyDescent="0.2">
      <c r="A271" s="1" t="s">
        <v>1432</v>
      </c>
      <c r="B271" s="117">
        <v>1.01</v>
      </c>
      <c r="C271" s="117">
        <v>1.01</v>
      </c>
      <c r="D271" s="117">
        <v>1.0109999999999999</v>
      </c>
      <c r="E271" s="117">
        <v>1.01</v>
      </c>
      <c r="F271" s="119">
        <v>654</v>
      </c>
    </row>
    <row r="272" spans="1:6" x14ac:dyDescent="0.2">
      <c r="A272" s="1" t="s">
        <v>1433</v>
      </c>
      <c r="B272" s="117">
        <v>1.008</v>
      </c>
      <c r="C272" s="117">
        <v>1.006</v>
      </c>
      <c r="D272" s="117">
        <v>1.012</v>
      </c>
      <c r="E272" s="117">
        <v>1.0089999999999999</v>
      </c>
      <c r="F272" s="119">
        <v>655</v>
      </c>
    </row>
    <row r="273" spans="1:6" x14ac:dyDescent="0.2">
      <c r="A273" s="1" t="s">
        <v>1434</v>
      </c>
      <c r="B273" s="117">
        <v>1.01</v>
      </c>
      <c r="C273" s="117">
        <v>1.012</v>
      </c>
      <c r="D273" s="117">
        <v>1.0109999999999999</v>
      </c>
      <c r="E273" s="117">
        <v>1.012</v>
      </c>
      <c r="F273" s="119">
        <v>656</v>
      </c>
    </row>
    <row r="274" spans="1:6" x14ac:dyDescent="0.2">
      <c r="A274" s="1" t="s">
        <v>1435</v>
      </c>
      <c r="B274" s="117">
        <v>1.01</v>
      </c>
      <c r="C274" s="117">
        <v>1.0349999999999999</v>
      </c>
      <c r="D274" s="117">
        <v>1.0109999999999999</v>
      </c>
      <c r="E274" s="117">
        <v>1.0349999999999999</v>
      </c>
      <c r="F274" s="119">
        <v>657</v>
      </c>
    </row>
    <row r="275" spans="1:6" x14ac:dyDescent="0.2">
      <c r="A275" s="1" t="s">
        <v>1436</v>
      </c>
      <c r="B275" s="117">
        <v>1.042</v>
      </c>
      <c r="C275" s="117">
        <v>1.042</v>
      </c>
      <c r="D275" s="117">
        <v>1.0429999999999999</v>
      </c>
      <c r="E275" s="117">
        <v>1.0429999999999999</v>
      </c>
      <c r="F275" s="119">
        <v>658</v>
      </c>
    </row>
    <row r="276" spans="1:6" x14ac:dyDescent="0.2">
      <c r="A276" s="1" t="s">
        <v>1437</v>
      </c>
      <c r="B276" s="117">
        <v>1.01</v>
      </c>
      <c r="C276" s="117">
        <v>1.01</v>
      </c>
      <c r="D276" s="117">
        <v>1.0109999999999999</v>
      </c>
      <c r="E276" s="117">
        <v>1.01</v>
      </c>
      <c r="F276" s="119">
        <v>659</v>
      </c>
    </row>
    <row r="277" spans="1:6" x14ac:dyDescent="0.2">
      <c r="A277" s="1" t="s">
        <v>1438</v>
      </c>
      <c r="B277" s="117">
        <v>1.0529999999999999</v>
      </c>
      <c r="C277" s="117">
        <v>1.0529999999999999</v>
      </c>
      <c r="D277" s="117">
        <v>1.0529999999999999</v>
      </c>
      <c r="E277" s="117">
        <v>1.052</v>
      </c>
      <c r="F277" s="119">
        <v>660</v>
      </c>
    </row>
    <row r="278" spans="1:6" x14ac:dyDescent="0.2">
      <c r="A278" s="1" t="s">
        <v>1439</v>
      </c>
      <c r="B278" s="117">
        <v>1.01</v>
      </c>
      <c r="C278" s="117">
        <v>1.01</v>
      </c>
      <c r="D278" s="117">
        <v>1.0109999999999999</v>
      </c>
      <c r="E278" s="117">
        <v>1.01</v>
      </c>
      <c r="F278" s="119">
        <v>661</v>
      </c>
    </row>
    <row r="279" spans="1:6" x14ac:dyDescent="0.2">
      <c r="A279" s="1" t="s">
        <v>1440</v>
      </c>
      <c r="B279" s="117">
        <v>1.01</v>
      </c>
      <c r="C279" s="117">
        <v>1.01</v>
      </c>
      <c r="D279" s="117">
        <v>1.0109999999999999</v>
      </c>
      <c r="E279" s="117">
        <v>1.01</v>
      </c>
      <c r="F279" s="119">
        <v>662</v>
      </c>
    </row>
    <row r="280" spans="1:6" x14ac:dyDescent="0.2">
      <c r="A280" s="1" t="s">
        <v>1441</v>
      </c>
      <c r="B280" s="117">
        <v>1.01</v>
      </c>
      <c r="C280" s="117">
        <v>1.01</v>
      </c>
      <c r="D280" s="117">
        <v>1.0109999999999999</v>
      </c>
      <c r="E280" s="117">
        <v>1.01</v>
      </c>
      <c r="F280" s="119">
        <v>663</v>
      </c>
    </row>
    <row r="281" spans="1:6" x14ac:dyDescent="0.2">
      <c r="A281" s="1" t="s">
        <v>1442</v>
      </c>
      <c r="B281" s="117">
        <v>1.01</v>
      </c>
      <c r="C281" s="117">
        <v>1.01</v>
      </c>
      <c r="D281" s="117">
        <v>1.0109999999999999</v>
      </c>
      <c r="E281" s="117">
        <v>1.01</v>
      </c>
      <c r="F281" s="119">
        <v>664</v>
      </c>
    </row>
    <row r="282" spans="1:6" x14ac:dyDescent="0.2">
      <c r="A282" s="1" t="s">
        <v>1443</v>
      </c>
      <c r="B282" s="117">
        <v>1.01</v>
      </c>
      <c r="C282" s="117">
        <v>1.01</v>
      </c>
      <c r="D282" s="117">
        <v>1.0109999999999999</v>
      </c>
      <c r="E282" s="117">
        <v>1.01</v>
      </c>
      <c r="F282" s="119">
        <v>665</v>
      </c>
    </row>
    <row r="283" spans="1:6" x14ac:dyDescent="0.2">
      <c r="A283" s="1" t="s">
        <v>1444</v>
      </c>
      <c r="B283" s="117">
        <v>1.01</v>
      </c>
      <c r="C283" s="117">
        <v>1.01</v>
      </c>
      <c r="D283" s="117">
        <v>1.0109999999999999</v>
      </c>
      <c r="E283" s="117">
        <v>1.01</v>
      </c>
      <c r="F283" s="119">
        <v>666</v>
      </c>
    </row>
    <row r="284" spans="1:6" x14ac:dyDescent="0.2">
      <c r="A284" s="1" t="s">
        <v>1445</v>
      </c>
      <c r="B284" s="117">
        <v>1.01</v>
      </c>
      <c r="C284" s="117">
        <v>1.01</v>
      </c>
      <c r="D284" s="117">
        <v>1.0109999999999999</v>
      </c>
      <c r="E284" s="117">
        <v>1.01</v>
      </c>
      <c r="F284" s="119">
        <v>667</v>
      </c>
    </row>
    <row r="285" spans="1:6" x14ac:dyDescent="0.2">
      <c r="A285" s="1" t="s">
        <v>1446</v>
      </c>
      <c r="B285" s="117">
        <v>1.01</v>
      </c>
      <c r="C285" s="117">
        <v>1.01</v>
      </c>
      <c r="D285" s="117">
        <v>1.0109999999999999</v>
      </c>
      <c r="E285" s="117">
        <v>1.01</v>
      </c>
      <c r="F285" s="119">
        <v>668</v>
      </c>
    </row>
    <row r="286" spans="1:6" x14ac:dyDescent="0.2">
      <c r="A286" s="1" t="s">
        <v>1447</v>
      </c>
      <c r="B286" s="117">
        <v>1.01</v>
      </c>
      <c r="C286" s="117">
        <v>1.01</v>
      </c>
      <c r="D286" s="117">
        <v>1.0109999999999999</v>
      </c>
      <c r="E286" s="117">
        <v>1.01</v>
      </c>
      <c r="F286" s="119">
        <v>669</v>
      </c>
    </row>
    <row r="287" spans="1:6" x14ac:dyDescent="0.2">
      <c r="A287" s="1" t="s">
        <v>1448</v>
      </c>
      <c r="B287" s="117">
        <v>1.01</v>
      </c>
      <c r="C287" s="117">
        <v>1.01</v>
      </c>
      <c r="D287" s="117">
        <v>1.0109999999999999</v>
      </c>
      <c r="E287" s="117">
        <v>1.01</v>
      </c>
      <c r="F287" s="119">
        <v>670</v>
      </c>
    </row>
    <row r="288" spans="1:6" x14ac:dyDescent="0.2">
      <c r="A288" s="1" t="s">
        <v>1449</v>
      </c>
      <c r="B288" s="117">
        <v>1.01</v>
      </c>
      <c r="C288" s="117">
        <v>1.01</v>
      </c>
      <c r="D288" s="117">
        <v>1.0109999999999999</v>
      </c>
      <c r="E288" s="117">
        <v>1.01</v>
      </c>
      <c r="F288" s="119">
        <v>671</v>
      </c>
    </row>
    <row r="289" spans="1:8" x14ac:dyDescent="0.2">
      <c r="A289" s="1" t="s">
        <v>1450</v>
      </c>
      <c r="B289" s="117">
        <v>1.01</v>
      </c>
      <c r="C289" s="117">
        <v>1.01</v>
      </c>
      <c r="D289" s="117">
        <v>1.0109999999999999</v>
      </c>
      <c r="E289" s="117">
        <v>1.01</v>
      </c>
      <c r="F289" s="119">
        <v>672</v>
      </c>
    </row>
    <row r="290" spans="1:8" x14ac:dyDescent="0.2">
      <c r="A290" s="1" t="s">
        <v>1451</v>
      </c>
      <c r="B290" s="117">
        <v>1.01</v>
      </c>
      <c r="C290" s="117">
        <v>1.01</v>
      </c>
      <c r="D290" s="117">
        <v>1.0109999999999999</v>
      </c>
      <c r="E290" s="117">
        <v>1.01</v>
      </c>
      <c r="F290" s="119">
        <v>673</v>
      </c>
    </row>
    <row r="291" spans="1:8" x14ac:dyDescent="0.2">
      <c r="A291" s="1" t="s">
        <v>1452</v>
      </c>
      <c r="B291" s="117">
        <v>1.01</v>
      </c>
      <c r="C291" s="117">
        <v>1.01</v>
      </c>
      <c r="D291" s="117">
        <v>1.0109999999999999</v>
      </c>
      <c r="E291" s="117">
        <v>1.01</v>
      </c>
      <c r="F291" s="119">
        <v>674</v>
      </c>
    </row>
    <row r="292" spans="1:8" x14ac:dyDescent="0.2">
      <c r="A292" s="1" t="s">
        <v>1453</v>
      </c>
      <c r="B292" s="117">
        <v>1.01</v>
      </c>
      <c r="C292" s="117">
        <v>1.01</v>
      </c>
      <c r="D292" s="117">
        <v>1.0109999999999999</v>
      </c>
      <c r="E292" s="117">
        <v>1.01</v>
      </c>
      <c r="F292" s="119">
        <v>675</v>
      </c>
    </row>
    <row r="293" spans="1:8" x14ac:dyDescent="0.2">
      <c r="A293" s="1" t="s">
        <v>1454</v>
      </c>
      <c r="B293" s="117">
        <v>1.01</v>
      </c>
      <c r="C293" s="117">
        <v>1.01</v>
      </c>
      <c r="D293" s="117">
        <v>1.0109999999999999</v>
      </c>
      <c r="E293" s="117">
        <v>1.01</v>
      </c>
      <c r="F293" s="119">
        <v>676</v>
      </c>
    </row>
    <row r="294" spans="1:8" x14ac:dyDescent="0.2">
      <c r="A294" s="1" t="s">
        <v>1455</v>
      </c>
      <c r="B294" s="117">
        <v>1.01</v>
      </c>
      <c r="C294" s="117">
        <v>1.01</v>
      </c>
      <c r="D294" s="117">
        <v>1.0109999999999999</v>
      </c>
      <c r="E294" s="117">
        <v>1.01</v>
      </c>
      <c r="F294" s="119">
        <v>677</v>
      </c>
    </row>
    <row r="295" spans="1:8" x14ac:dyDescent="0.2">
      <c r="A295" s="1" t="s">
        <v>1456</v>
      </c>
      <c r="B295" s="117">
        <v>1.01</v>
      </c>
      <c r="C295" s="117">
        <v>1.01</v>
      </c>
      <c r="D295" s="117">
        <v>1.0109999999999999</v>
      </c>
      <c r="E295" s="117">
        <v>1.01</v>
      </c>
      <c r="F295" s="119">
        <v>678</v>
      </c>
    </row>
    <row r="296" spans="1:8" x14ac:dyDescent="0.2">
      <c r="A296" s="1" t="s">
        <v>1457</v>
      </c>
      <c r="B296" s="117">
        <v>1.01</v>
      </c>
      <c r="C296" s="117">
        <v>1.01</v>
      </c>
      <c r="D296" s="117">
        <v>1.0109999999999999</v>
      </c>
      <c r="E296" s="117">
        <v>1.01</v>
      </c>
      <c r="F296" s="119">
        <v>679</v>
      </c>
    </row>
    <row r="297" spans="1:8" x14ac:dyDescent="0.2">
      <c r="A297" s="1" t="s">
        <v>1458</v>
      </c>
      <c r="B297" s="117">
        <v>1.01</v>
      </c>
      <c r="C297" s="117">
        <v>1.01</v>
      </c>
      <c r="D297" s="117">
        <v>1.0109999999999999</v>
      </c>
      <c r="E297" s="117">
        <v>1.01</v>
      </c>
      <c r="F297" s="119">
        <v>680</v>
      </c>
    </row>
    <row r="298" spans="1:8" x14ac:dyDescent="0.2">
      <c r="A298" s="1" t="s">
        <v>1459</v>
      </c>
      <c r="B298" s="117">
        <v>1.01</v>
      </c>
      <c r="C298" s="117">
        <v>1.01</v>
      </c>
      <c r="D298" s="117">
        <v>1.0109999999999999</v>
      </c>
      <c r="E298" s="117">
        <v>1.01</v>
      </c>
      <c r="F298" s="119">
        <v>691</v>
      </c>
    </row>
    <row r="299" spans="1:8" x14ac:dyDescent="0.2">
      <c r="A299" s="1" t="s">
        <v>1460</v>
      </c>
      <c r="B299" s="117">
        <v>1.01</v>
      </c>
      <c r="C299" s="117">
        <v>1.03</v>
      </c>
      <c r="D299" s="117">
        <v>1.0109999999999999</v>
      </c>
      <c r="E299" s="117">
        <v>1.0289999999999999</v>
      </c>
      <c r="F299" s="119">
        <v>692</v>
      </c>
    </row>
    <row r="300" spans="1:8" x14ac:dyDescent="0.2">
      <c r="A300" s="1" t="s">
        <v>1461</v>
      </c>
      <c r="B300" s="117">
        <v>1.01</v>
      </c>
      <c r="C300" s="117">
        <v>1.0409999999999999</v>
      </c>
      <c r="D300" s="117">
        <v>1.0109999999999999</v>
      </c>
      <c r="E300" s="117">
        <v>1.0409999999999999</v>
      </c>
      <c r="F300" s="119">
        <v>693</v>
      </c>
    </row>
    <row r="301" spans="1:8" x14ac:dyDescent="0.2">
      <c r="A301" s="1" t="s">
        <v>1462</v>
      </c>
      <c r="B301" s="117">
        <v>1.01</v>
      </c>
      <c r="C301" s="117">
        <v>1.042</v>
      </c>
      <c r="D301" s="117">
        <v>1.0109999999999999</v>
      </c>
      <c r="E301" s="117">
        <v>1.0409999999999999</v>
      </c>
      <c r="F301" s="119">
        <v>694</v>
      </c>
    </row>
    <row r="302" spans="1:8" x14ac:dyDescent="0.2">
      <c r="A302" s="1" t="s">
        <v>1463</v>
      </c>
      <c r="B302" s="117">
        <v>1.0249999999999999</v>
      </c>
      <c r="C302" s="117">
        <v>1.0229999999999999</v>
      </c>
      <c r="D302" s="117">
        <v>1.0109999999999999</v>
      </c>
      <c r="E302" s="117">
        <v>1.024</v>
      </c>
      <c r="F302" s="119">
        <v>695</v>
      </c>
    </row>
    <row r="303" spans="1:8" x14ac:dyDescent="0.2">
      <c r="A303" s="184" t="s">
        <v>1464</v>
      </c>
      <c r="B303" s="185">
        <v>1.01</v>
      </c>
      <c r="C303" s="185">
        <v>1.01</v>
      </c>
      <c r="D303" s="185">
        <v>1.0109999999999999</v>
      </c>
      <c r="E303" s="185">
        <v>1.0089999999999999</v>
      </c>
      <c r="F303" s="186">
        <v>696</v>
      </c>
      <c r="G303" s="187"/>
      <c r="H303" s="187"/>
    </row>
    <row r="304" spans="1:8" x14ac:dyDescent="0.2">
      <c r="A304" s="184" t="s">
        <v>1465</v>
      </c>
      <c r="B304" s="185">
        <v>1.01</v>
      </c>
      <c r="C304" s="185">
        <v>1.01</v>
      </c>
      <c r="D304" s="185">
        <v>1.0109999999999999</v>
      </c>
      <c r="E304" s="185">
        <v>1.01</v>
      </c>
      <c r="F304" s="186">
        <v>697</v>
      </c>
      <c r="G304" s="187"/>
      <c r="H304" s="187"/>
    </row>
    <row r="305" spans="1:8" x14ac:dyDescent="0.2">
      <c r="A305" s="184" t="s">
        <v>1466</v>
      </c>
      <c r="B305" s="185">
        <v>1.01</v>
      </c>
      <c r="C305" s="185">
        <v>1.01</v>
      </c>
      <c r="D305" s="185">
        <v>1.0109999999999999</v>
      </c>
      <c r="E305" s="185">
        <v>1.01</v>
      </c>
      <c r="F305" s="186">
        <v>698</v>
      </c>
      <c r="G305" s="187"/>
      <c r="H305" s="187"/>
    </row>
    <row r="306" spans="1:8" x14ac:dyDescent="0.2">
      <c r="A306" s="184" t="s">
        <v>1467</v>
      </c>
      <c r="B306" s="185">
        <v>1.01</v>
      </c>
      <c r="C306" s="185">
        <v>1.0760000000000001</v>
      </c>
      <c r="D306" s="185">
        <v>1.0109999999999999</v>
      </c>
      <c r="E306" s="185">
        <v>1.075</v>
      </c>
      <c r="F306" s="186">
        <v>699</v>
      </c>
      <c r="G306" s="187"/>
      <c r="H306" s="187"/>
    </row>
    <row r="307" spans="1:8" x14ac:dyDescent="0.2">
      <c r="A307" s="184" t="s">
        <v>1468</v>
      </c>
      <c r="B307" s="185">
        <v>1.01</v>
      </c>
      <c r="C307" s="185">
        <v>1.01</v>
      </c>
      <c r="D307" s="185">
        <v>1.0109999999999999</v>
      </c>
      <c r="E307" s="185">
        <v>1.01</v>
      </c>
      <c r="F307" s="186">
        <v>700</v>
      </c>
      <c r="G307" s="187"/>
      <c r="H307" s="187"/>
    </row>
    <row r="308" spans="1:8" x14ac:dyDescent="0.2">
      <c r="A308" s="184" t="s">
        <v>1469</v>
      </c>
      <c r="B308" s="185">
        <v>1.01</v>
      </c>
      <c r="C308" s="185">
        <v>1.03</v>
      </c>
      <c r="D308" s="185">
        <v>1.0109999999999999</v>
      </c>
      <c r="E308" s="185">
        <v>1.03</v>
      </c>
      <c r="F308" s="186">
        <v>701</v>
      </c>
      <c r="G308" s="187"/>
      <c r="H308" s="187"/>
    </row>
    <row r="309" spans="1:8" x14ac:dyDescent="0.2">
      <c r="A309" s="184" t="s">
        <v>1470</v>
      </c>
      <c r="B309" s="185">
        <v>1.01</v>
      </c>
      <c r="C309" s="185">
        <v>1.01</v>
      </c>
      <c r="D309" s="185">
        <v>1.0109999999999999</v>
      </c>
      <c r="E309" s="185">
        <v>1.01</v>
      </c>
      <c r="F309" s="186">
        <v>702</v>
      </c>
      <c r="G309" s="187"/>
      <c r="H309" s="187"/>
    </row>
    <row r="310" spans="1:8" x14ac:dyDescent="0.2">
      <c r="A310" s="184" t="s">
        <v>1471</v>
      </c>
      <c r="B310" s="185">
        <v>1.01</v>
      </c>
      <c r="C310" s="185">
        <v>1.01</v>
      </c>
      <c r="D310" s="185">
        <v>1.0109999999999999</v>
      </c>
      <c r="E310" s="185">
        <v>1.01</v>
      </c>
      <c r="F310" s="186">
        <v>703</v>
      </c>
      <c r="G310" s="187"/>
      <c r="H310" s="187"/>
    </row>
    <row r="311" spans="1:8" x14ac:dyDescent="0.2">
      <c r="A311" s="184" t="s">
        <v>1472</v>
      </c>
      <c r="B311" s="185">
        <v>1.01</v>
      </c>
      <c r="C311" s="185">
        <v>1.01</v>
      </c>
      <c r="D311" s="185">
        <v>1.0109999999999999</v>
      </c>
      <c r="E311" s="185">
        <v>1.01</v>
      </c>
      <c r="F311" s="186">
        <v>704</v>
      </c>
      <c r="G311" s="187"/>
      <c r="H311" s="187"/>
    </row>
    <row r="312" spans="1:8" x14ac:dyDescent="0.2">
      <c r="A312" s="184" t="s">
        <v>1473</v>
      </c>
      <c r="B312" s="185">
        <v>1.01</v>
      </c>
      <c r="C312" s="185">
        <v>1.01</v>
      </c>
      <c r="D312" s="185">
        <v>1.0109999999999999</v>
      </c>
      <c r="E312" s="185">
        <v>1.01</v>
      </c>
      <c r="F312" s="186">
        <v>705</v>
      </c>
      <c r="G312" s="187"/>
      <c r="H312" s="187"/>
    </row>
    <row r="313" spans="1:8" x14ac:dyDescent="0.2">
      <c r="A313" s="184" t="s">
        <v>1474</v>
      </c>
      <c r="B313" s="185">
        <v>1.01</v>
      </c>
      <c r="C313" s="185">
        <v>1.01</v>
      </c>
      <c r="D313" s="185">
        <v>1.0109999999999999</v>
      </c>
      <c r="E313" s="185">
        <v>1.01</v>
      </c>
      <c r="F313" s="186">
        <v>706</v>
      </c>
      <c r="G313" s="187"/>
      <c r="H313" s="187"/>
    </row>
    <row r="314" spans="1:8" x14ac:dyDescent="0.2">
      <c r="A314" s="184" t="s">
        <v>1475</v>
      </c>
      <c r="B314" s="185">
        <v>1.01</v>
      </c>
      <c r="C314" s="185">
        <v>1.01</v>
      </c>
      <c r="D314" s="185">
        <v>1.0109999999999999</v>
      </c>
      <c r="E314" s="185">
        <v>1.01</v>
      </c>
      <c r="F314" s="186">
        <v>707</v>
      </c>
      <c r="G314" s="187"/>
      <c r="H314" s="187"/>
    </row>
    <row r="315" spans="1:8" x14ac:dyDescent="0.2">
      <c r="A315" s="184" t="s">
        <v>1476</v>
      </c>
      <c r="B315" s="185">
        <v>1.01</v>
      </c>
      <c r="C315" s="185">
        <v>1.01</v>
      </c>
      <c r="D315" s="185">
        <v>1.0109999999999999</v>
      </c>
      <c r="E315" s="185">
        <v>1.01</v>
      </c>
      <c r="F315" s="186">
        <v>708</v>
      </c>
      <c r="G315" s="187"/>
      <c r="H315" s="187"/>
    </row>
    <row r="316" spans="1:8" x14ac:dyDescent="0.2">
      <c r="A316" s="184" t="s">
        <v>1477</v>
      </c>
      <c r="B316" s="185">
        <v>1.01</v>
      </c>
      <c r="C316" s="185">
        <v>1.01</v>
      </c>
      <c r="D316" s="185">
        <v>1.0109999999999999</v>
      </c>
      <c r="E316" s="185">
        <v>1.01</v>
      </c>
      <c r="F316" s="186">
        <v>709</v>
      </c>
      <c r="G316" s="187"/>
      <c r="H316" s="187"/>
    </row>
    <row r="317" spans="1:8" x14ac:dyDescent="0.2">
      <c r="A317" s="184" t="s">
        <v>1478</v>
      </c>
      <c r="B317" s="185">
        <v>1.01</v>
      </c>
      <c r="C317" s="185">
        <v>1.01</v>
      </c>
      <c r="D317" s="185">
        <v>1.0109999999999999</v>
      </c>
      <c r="E317" s="185">
        <v>1.01</v>
      </c>
      <c r="F317" s="186">
        <v>710</v>
      </c>
      <c r="G317" s="187"/>
      <c r="H317" s="187"/>
    </row>
    <row r="318" spans="1:8" x14ac:dyDescent="0.2">
      <c r="A318" s="184" t="s">
        <v>1479</v>
      </c>
      <c r="B318" s="185">
        <v>1.01</v>
      </c>
      <c r="C318" s="185">
        <v>1.01</v>
      </c>
      <c r="D318" s="185">
        <v>1.0109999999999999</v>
      </c>
      <c r="E318" s="185">
        <v>1.01</v>
      </c>
      <c r="F318" s="186">
        <v>711</v>
      </c>
      <c r="G318" s="187"/>
      <c r="H318" s="187"/>
    </row>
    <row r="319" spans="1:8" x14ac:dyDescent="0.2">
      <c r="A319" s="184" t="s">
        <v>1480</v>
      </c>
      <c r="B319" s="185">
        <v>1.01</v>
      </c>
      <c r="C319" s="185">
        <v>1.01</v>
      </c>
      <c r="D319" s="185">
        <v>1.0109999999999999</v>
      </c>
      <c r="E319" s="185">
        <v>1.01</v>
      </c>
      <c r="F319" s="186">
        <v>712</v>
      </c>
      <c r="G319" s="187"/>
      <c r="H319" s="187"/>
    </row>
    <row r="320" spans="1:8" x14ac:dyDescent="0.2">
      <c r="A320" s="184" t="s">
        <v>1481</v>
      </c>
      <c r="B320" s="185">
        <v>1.01</v>
      </c>
      <c r="C320" s="185">
        <v>1.01</v>
      </c>
      <c r="D320" s="185">
        <v>1.0109999999999999</v>
      </c>
      <c r="E320" s="185">
        <v>1.01</v>
      </c>
      <c r="F320" s="186">
        <v>713</v>
      </c>
      <c r="G320" s="187"/>
      <c r="H320" s="187"/>
    </row>
    <row r="321" spans="1:8" x14ac:dyDescent="0.2">
      <c r="A321" s="184" t="s">
        <v>1482</v>
      </c>
      <c r="B321" s="185">
        <v>1.01</v>
      </c>
      <c r="C321" s="185">
        <v>1.01</v>
      </c>
      <c r="D321" s="185">
        <v>1.0109999999999999</v>
      </c>
      <c r="E321" s="185">
        <v>1.01</v>
      </c>
      <c r="F321" s="186">
        <v>714</v>
      </c>
      <c r="G321" s="187"/>
      <c r="H321" s="187"/>
    </row>
    <row r="322" spans="1:8" x14ac:dyDescent="0.2">
      <c r="A322" s="184" t="s">
        <v>1483</v>
      </c>
      <c r="B322" s="185">
        <v>1.01</v>
      </c>
      <c r="C322" s="185">
        <v>1.01</v>
      </c>
      <c r="D322" s="185">
        <v>1.0109999999999999</v>
      </c>
      <c r="E322" s="185">
        <v>1.01</v>
      </c>
      <c r="F322" s="186">
        <v>715</v>
      </c>
      <c r="G322" s="187"/>
      <c r="H322" s="187"/>
    </row>
    <row r="323" spans="1:8" x14ac:dyDescent="0.2">
      <c r="A323" s="184" t="s">
        <v>1484</v>
      </c>
      <c r="B323" s="185">
        <v>1.01</v>
      </c>
      <c r="C323" s="185">
        <v>1.01</v>
      </c>
      <c r="D323" s="185">
        <v>1.0109999999999999</v>
      </c>
      <c r="E323" s="185">
        <v>1.01</v>
      </c>
      <c r="F323" s="186">
        <v>716</v>
      </c>
      <c r="G323" s="187"/>
      <c r="H323" s="187"/>
    </row>
    <row r="324" spans="1:8" x14ac:dyDescent="0.2">
      <c r="A324" s="184" t="s">
        <v>1485</v>
      </c>
      <c r="B324" s="185">
        <v>1.01</v>
      </c>
      <c r="C324" s="185">
        <v>1.01</v>
      </c>
      <c r="D324" s="185">
        <v>1.0109999999999999</v>
      </c>
      <c r="E324" s="185">
        <v>1.01</v>
      </c>
      <c r="F324" s="186">
        <v>717</v>
      </c>
      <c r="G324" s="187"/>
      <c r="H324" s="187"/>
    </row>
    <row r="325" spans="1:8" x14ac:dyDescent="0.2">
      <c r="A325" s="184" t="s">
        <v>1486</v>
      </c>
      <c r="B325" s="185">
        <v>1.01</v>
      </c>
      <c r="C325" s="185">
        <v>1.01</v>
      </c>
      <c r="D325" s="185">
        <v>1.0109999999999999</v>
      </c>
      <c r="E325" s="185">
        <v>1.01</v>
      </c>
      <c r="F325" s="186">
        <v>718</v>
      </c>
      <c r="G325" s="187"/>
      <c r="H325" s="187"/>
    </row>
    <row r="326" spans="1:8" x14ac:dyDescent="0.2">
      <c r="A326" s="184" t="s">
        <v>1487</v>
      </c>
      <c r="B326" s="185">
        <v>1.01</v>
      </c>
      <c r="C326" s="185">
        <v>1.01</v>
      </c>
      <c r="D326" s="185">
        <v>1.0109999999999999</v>
      </c>
      <c r="E326" s="185">
        <v>1.01</v>
      </c>
      <c r="F326" s="186">
        <v>719</v>
      </c>
      <c r="G326" s="187"/>
      <c r="H326" s="187"/>
    </row>
    <row r="327" spans="1:8" x14ac:dyDescent="0.2">
      <c r="A327" s="184" t="s">
        <v>1488</v>
      </c>
      <c r="B327" s="185">
        <v>1.01</v>
      </c>
      <c r="C327" s="185">
        <v>1.01</v>
      </c>
      <c r="D327" s="185">
        <v>1.0109999999999999</v>
      </c>
      <c r="E327" s="185">
        <v>1.01</v>
      </c>
      <c r="F327" s="186">
        <v>720</v>
      </c>
      <c r="G327" s="187"/>
      <c r="H327" s="187"/>
    </row>
    <row r="328" spans="1:8" x14ac:dyDescent="0.2">
      <c r="A328" s="184" t="s">
        <v>1489</v>
      </c>
      <c r="B328" s="185">
        <v>1.012</v>
      </c>
      <c r="C328" s="185">
        <v>1.024</v>
      </c>
      <c r="D328" s="185">
        <v>1.028</v>
      </c>
      <c r="E328" s="185">
        <v>1.026</v>
      </c>
      <c r="F328" s="186">
        <v>7015</v>
      </c>
      <c r="G328" s="187"/>
      <c r="H328" s="187"/>
    </row>
    <row r="329" spans="1:8" x14ac:dyDescent="0.2">
      <c r="A329" s="184" t="s">
        <v>1490</v>
      </c>
      <c r="B329" s="185">
        <v>1.002</v>
      </c>
      <c r="C329" s="185">
        <v>1.002</v>
      </c>
      <c r="D329" s="185">
        <v>1.002</v>
      </c>
      <c r="E329" s="185">
        <v>1.002</v>
      </c>
      <c r="F329" s="186">
        <v>7043</v>
      </c>
      <c r="G329" s="187"/>
      <c r="H329" s="187"/>
    </row>
    <row r="330" spans="1:8" x14ac:dyDescent="0.2">
      <c r="A330" s="184"/>
      <c r="B330" s="185"/>
      <c r="C330" s="185"/>
      <c r="D330" s="185"/>
      <c r="E330" s="185"/>
      <c r="F330" s="186"/>
      <c r="G330" s="187"/>
      <c r="H330" s="187"/>
    </row>
    <row r="331" spans="1:8" x14ac:dyDescent="0.2">
      <c r="A331" s="184"/>
      <c r="B331" s="185"/>
      <c r="C331" s="185"/>
      <c r="D331" s="185"/>
      <c r="E331" s="185"/>
      <c r="F331" s="186"/>
      <c r="G331" s="187"/>
      <c r="H331" s="187"/>
    </row>
    <row r="332" spans="1:8" x14ac:dyDescent="0.2">
      <c r="A332" s="184"/>
      <c r="B332" s="185"/>
      <c r="C332" s="185"/>
      <c r="D332" s="185"/>
      <c r="E332" s="185"/>
      <c r="F332" s="186"/>
      <c r="G332" s="187"/>
      <c r="H332" s="187"/>
    </row>
    <row r="333" spans="1:8" x14ac:dyDescent="0.2">
      <c r="A333" s="184"/>
      <c r="B333" s="185"/>
      <c r="C333" s="185"/>
      <c r="D333" s="185"/>
      <c r="E333" s="185"/>
      <c r="F333" s="186"/>
      <c r="G333" s="187"/>
      <c r="H333" s="187"/>
    </row>
    <row r="334" spans="1:8" x14ac:dyDescent="0.2">
      <c r="A334" s="184"/>
      <c r="B334" s="185"/>
      <c r="C334" s="185"/>
      <c r="D334" s="185"/>
      <c r="E334" s="185"/>
      <c r="F334" s="186"/>
      <c r="G334" s="187"/>
      <c r="H334" s="187"/>
    </row>
    <row r="335" spans="1:8" x14ac:dyDescent="0.2">
      <c r="A335" s="184"/>
      <c r="B335" s="185"/>
      <c r="C335" s="185"/>
      <c r="D335" s="185"/>
      <c r="E335" s="185"/>
      <c r="F335" s="186"/>
      <c r="G335" s="187"/>
      <c r="H335" s="187"/>
    </row>
    <row r="336" spans="1:8" x14ac:dyDescent="0.2">
      <c r="A336" s="184"/>
      <c r="B336" s="185"/>
      <c r="C336" s="185"/>
      <c r="D336" s="185"/>
      <c r="E336" s="185"/>
      <c r="F336" s="186"/>
      <c r="G336" s="187"/>
      <c r="H336" s="187"/>
    </row>
    <row r="337" spans="1:8" x14ac:dyDescent="0.2">
      <c r="A337" s="184"/>
      <c r="B337" s="185"/>
      <c r="C337" s="185"/>
      <c r="D337" s="185"/>
      <c r="E337" s="185"/>
      <c r="F337" s="186"/>
      <c r="G337" s="187"/>
      <c r="H337" s="187"/>
    </row>
    <row r="338" spans="1:8" x14ac:dyDescent="0.2">
      <c r="A338" s="184"/>
      <c r="B338" s="185"/>
      <c r="C338" s="185"/>
      <c r="D338" s="185"/>
      <c r="E338" s="185"/>
      <c r="F338" s="186"/>
      <c r="G338" s="187"/>
      <c r="H338" s="187"/>
    </row>
    <row r="339" spans="1:8" x14ac:dyDescent="0.2">
      <c r="A339" s="184"/>
      <c r="B339" s="185"/>
      <c r="C339" s="185"/>
      <c r="D339" s="185"/>
      <c r="E339" s="185"/>
      <c r="F339" s="186"/>
      <c r="G339" s="187"/>
      <c r="H339" s="187"/>
    </row>
    <row r="340" spans="1:8" x14ac:dyDescent="0.2">
      <c r="A340" s="184"/>
      <c r="B340" s="185"/>
      <c r="C340" s="185"/>
      <c r="D340" s="185"/>
      <c r="E340" s="185"/>
      <c r="F340" s="186"/>
      <c r="G340" s="187"/>
      <c r="H340" s="187"/>
    </row>
    <row r="341" spans="1:8" x14ac:dyDescent="0.2">
      <c r="A341" s="184"/>
      <c r="B341" s="185"/>
      <c r="C341" s="185"/>
      <c r="D341" s="185"/>
      <c r="E341" s="185"/>
      <c r="F341" s="186"/>
      <c r="G341" s="187"/>
      <c r="H341" s="187"/>
    </row>
    <row r="342" spans="1:8" x14ac:dyDescent="0.2">
      <c r="A342" s="184"/>
      <c r="B342" s="185"/>
      <c r="C342" s="185"/>
      <c r="D342" s="185"/>
      <c r="E342" s="185"/>
      <c r="F342" s="186"/>
      <c r="G342" s="187"/>
      <c r="H342" s="187"/>
    </row>
    <row r="343" spans="1:8" x14ac:dyDescent="0.2">
      <c r="A343" s="184"/>
      <c r="B343" s="185"/>
      <c r="C343" s="185"/>
      <c r="D343" s="185"/>
      <c r="E343" s="185"/>
      <c r="F343" s="186"/>
      <c r="G343" s="187"/>
      <c r="H343" s="187"/>
    </row>
    <row r="344" spans="1:8" x14ac:dyDescent="0.2">
      <c r="A344" s="184"/>
      <c r="B344" s="185"/>
      <c r="C344" s="185"/>
      <c r="D344" s="185"/>
      <c r="E344" s="185"/>
      <c r="F344" s="186"/>
      <c r="G344" s="187"/>
      <c r="H344" s="187"/>
    </row>
    <row r="345" spans="1:8" x14ac:dyDescent="0.2">
      <c r="A345" s="1"/>
      <c r="B345" s="117"/>
      <c r="C345" s="117"/>
      <c r="D345" s="117"/>
      <c r="E345" s="117"/>
      <c r="F345" s="119"/>
    </row>
    <row r="346" spans="1:8" x14ac:dyDescent="0.2">
      <c r="A346" s="1"/>
      <c r="B346" s="117"/>
      <c r="C346" s="117"/>
      <c r="D346" s="117"/>
      <c r="E346" s="117"/>
      <c r="F346" s="119"/>
    </row>
    <row r="347" spans="1:8" x14ac:dyDescent="0.2">
      <c r="A347" s="1"/>
      <c r="B347" s="117"/>
      <c r="C347" s="117"/>
      <c r="D347" s="117"/>
      <c r="E347" s="117"/>
      <c r="F347" s="119"/>
    </row>
    <row r="348" spans="1:8" x14ac:dyDescent="0.2">
      <c r="A348" s="1"/>
      <c r="B348" s="117"/>
      <c r="C348" s="117"/>
      <c r="D348" s="117"/>
      <c r="E348" s="117"/>
      <c r="F348" s="119"/>
    </row>
    <row r="349" spans="1:8" x14ac:dyDescent="0.2">
      <c r="A349" s="1"/>
      <c r="B349" s="117"/>
      <c r="C349" s="117"/>
      <c r="D349" s="117"/>
      <c r="E349" s="117"/>
      <c r="F349" s="119"/>
    </row>
    <row r="350" spans="1:8" x14ac:dyDescent="0.2">
      <c r="A350" s="1"/>
      <c r="B350" s="117"/>
      <c r="C350" s="117"/>
      <c r="D350" s="117"/>
      <c r="E350" s="117"/>
      <c r="F350" s="119"/>
    </row>
    <row r="351" spans="1:8" x14ac:dyDescent="0.2">
      <c r="A351" s="1"/>
      <c r="B351" s="117"/>
      <c r="C351" s="117"/>
      <c r="D351" s="117"/>
      <c r="E351" s="117"/>
      <c r="F351" s="119"/>
    </row>
    <row r="352" spans="1:8" x14ac:dyDescent="0.2">
      <c r="A352" s="1"/>
      <c r="B352" s="117"/>
      <c r="C352" s="117"/>
      <c r="D352" s="117"/>
      <c r="E352" s="117"/>
      <c r="F352" s="119"/>
    </row>
    <row r="353" spans="1:6" x14ac:dyDescent="0.2">
      <c r="A353" s="1"/>
      <c r="B353" s="117"/>
      <c r="C353" s="117"/>
      <c r="D353" s="117"/>
      <c r="E353" s="117"/>
      <c r="F353" s="119"/>
    </row>
    <row r="354" spans="1:6" x14ac:dyDescent="0.2">
      <c r="A354" s="1"/>
      <c r="B354" s="117"/>
      <c r="C354" s="117"/>
      <c r="D354" s="117"/>
      <c r="E354" s="117"/>
      <c r="F354" s="11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98:F198"/>
    <mergeCell ref="A12:F12"/>
    <mergeCell ref="A13:F13"/>
    <mergeCell ref="A197:F197"/>
    <mergeCell ref="A24:F24"/>
    <mergeCell ref="A25:F25"/>
  </mergeCells>
  <phoneticPr fontId="10"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zoomScale="55" zoomScaleNormal="55" zoomScaleSheetLayoutView="100" workbookViewId="0">
      <selection activeCell="C1" sqref="C1"/>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7" t="s">
        <v>87</v>
      </c>
      <c r="B1" s="17"/>
      <c r="C1" s="17"/>
      <c r="F1" s="26"/>
      <c r="G1" s="317" t="s">
        <v>523</v>
      </c>
      <c r="H1" s="317"/>
    </row>
    <row r="2" spans="1:15" ht="27.75" customHeight="1" x14ac:dyDescent="0.2">
      <c r="A2" s="311" t="s">
        <v>502</v>
      </c>
      <c r="B2" s="312"/>
      <c r="C2" s="312"/>
      <c r="D2" s="313"/>
      <c r="E2" s="313"/>
      <c r="F2" s="313"/>
      <c r="G2" s="313"/>
      <c r="H2" s="313"/>
      <c r="I2" s="313"/>
      <c r="J2" s="313"/>
      <c r="K2" s="313"/>
      <c r="L2" s="313"/>
      <c r="M2" s="313"/>
      <c r="N2" s="313"/>
      <c r="O2" s="314"/>
    </row>
    <row r="3" spans="1:15" ht="17.25" customHeight="1" x14ac:dyDescent="0.2">
      <c r="A3" s="17"/>
      <c r="B3" s="17"/>
      <c r="C3" s="17"/>
      <c r="F3" s="26"/>
    </row>
    <row r="4" spans="1:15" s="11" customFormat="1" ht="25.5" customHeight="1" x14ac:dyDescent="0.2">
      <c r="A4" s="281" t="str">
        <f>Overview!B4&amp; " - Effective from "&amp;TEXT(Overview!D4,"D MMMM YYYY")&amp;" - "&amp;Overview!E4&amp;" new designated EHV charges"</f>
        <v>Western Power Distribution (East Midlands) plc - Effective from 1 April 2017 - Final new designated EHV charges</v>
      </c>
      <c r="B4" s="282"/>
      <c r="C4" s="282"/>
      <c r="D4" s="282"/>
      <c r="E4" s="282"/>
      <c r="F4" s="282"/>
      <c r="G4" s="282"/>
      <c r="H4" s="282"/>
      <c r="I4" s="282"/>
      <c r="J4" s="282"/>
      <c r="K4" s="282"/>
      <c r="L4" s="282"/>
      <c r="M4" s="282"/>
      <c r="N4" s="282"/>
      <c r="O4" s="283"/>
    </row>
    <row r="5" spans="1:15" ht="62.25" customHeight="1" x14ac:dyDescent="0.2">
      <c r="A5" s="33" t="s">
        <v>526</v>
      </c>
      <c r="B5" s="33" t="s">
        <v>490</v>
      </c>
      <c r="C5" s="33" t="s">
        <v>491</v>
      </c>
      <c r="D5" s="33" t="s">
        <v>527</v>
      </c>
      <c r="E5" s="33" t="s">
        <v>490</v>
      </c>
      <c r="F5" s="33" t="s">
        <v>492</v>
      </c>
      <c r="G5" s="95" t="s">
        <v>201</v>
      </c>
      <c r="H5" s="95" t="s">
        <v>677</v>
      </c>
      <c r="I5" s="95" t="s">
        <v>529</v>
      </c>
      <c r="J5" s="95" t="s">
        <v>678</v>
      </c>
      <c r="K5" s="95" t="s">
        <v>780</v>
      </c>
      <c r="L5" s="95" t="s">
        <v>679</v>
      </c>
      <c r="M5" s="95" t="s">
        <v>530</v>
      </c>
      <c r="N5" s="95" t="s">
        <v>680</v>
      </c>
      <c r="O5" s="95" t="s">
        <v>781</v>
      </c>
    </row>
    <row r="6" spans="1:15" ht="22.5" customHeight="1" x14ac:dyDescent="0.2">
      <c r="A6" s="71" t="s">
        <v>503</v>
      </c>
      <c r="B6" s="71"/>
      <c r="C6" s="71"/>
      <c r="D6" s="72" t="s">
        <v>504</v>
      </c>
      <c r="E6" s="72"/>
      <c r="F6" s="72"/>
      <c r="G6" s="73"/>
      <c r="H6" s="35"/>
      <c r="I6" s="36"/>
      <c r="J6" s="36"/>
      <c r="K6" s="36"/>
      <c r="L6" s="44"/>
      <c r="M6" s="45"/>
      <c r="N6" s="45"/>
      <c r="O6" s="36"/>
    </row>
    <row r="7" spans="1:15" ht="22.5" customHeight="1" x14ac:dyDescent="0.2">
      <c r="A7" s="71" t="s">
        <v>505</v>
      </c>
      <c r="B7" s="71"/>
      <c r="C7" s="71"/>
      <c r="D7" s="72" t="s">
        <v>514</v>
      </c>
      <c r="E7" s="72"/>
      <c r="F7" s="72"/>
      <c r="G7" s="73"/>
      <c r="H7" s="35"/>
      <c r="I7" s="36"/>
      <c r="J7" s="36"/>
      <c r="K7" s="36"/>
      <c r="L7" s="44"/>
      <c r="M7" s="45"/>
      <c r="N7" s="45"/>
      <c r="O7" s="36"/>
    </row>
    <row r="8" spans="1:15" ht="22.5" customHeight="1" x14ac:dyDescent="0.2">
      <c r="A8" s="71" t="s">
        <v>506</v>
      </c>
      <c r="B8" s="71"/>
      <c r="C8" s="71"/>
      <c r="D8" s="72" t="s">
        <v>515</v>
      </c>
      <c r="E8" s="72"/>
      <c r="F8" s="72"/>
      <c r="G8" s="73"/>
      <c r="H8" s="35"/>
      <c r="I8" s="36"/>
      <c r="J8" s="36"/>
      <c r="K8" s="36"/>
      <c r="L8" s="44"/>
      <c r="M8" s="45"/>
      <c r="N8" s="45"/>
      <c r="O8" s="36"/>
    </row>
    <row r="9" spans="1:15" ht="22.5" customHeight="1" x14ac:dyDescent="0.2">
      <c r="A9" s="71" t="s">
        <v>507</v>
      </c>
      <c r="B9" s="71"/>
      <c r="C9" s="71"/>
      <c r="D9" s="72" t="s">
        <v>516</v>
      </c>
      <c r="E9" s="72"/>
      <c r="F9" s="72"/>
      <c r="G9" s="73"/>
      <c r="H9" s="35"/>
      <c r="I9" s="36"/>
      <c r="J9" s="36"/>
      <c r="K9" s="36"/>
      <c r="L9" s="44"/>
      <c r="M9" s="45"/>
      <c r="N9" s="45"/>
      <c r="O9" s="36"/>
    </row>
    <row r="10" spans="1:15" ht="22.5" customHeight="1" x14ac:dyDescent="0.2">
      <c r="A10" s="71" t="s">
        <v>508</v>
      </c>
      <c r="B10" s="71"/>
      <c r="C10" s="71"/>
      <c r="D10" s="72" t="s">
        <v>517</v>
      </c>
      <c r="E10" s="72"/>
      <c r="F10" s="72"/>
      <c r="G10" s="73"/>
      <c r="H10" s="35"/>
      <c r="I10" s="36"/>
      <c r="J10" s="36"/>
      <c r="K10" s="36"/>
      <c r="L10" s="44"/>
      <c r="M10" s="45"/>
      <c r="N10" s="45"/>
      <c r="O10" s="36"/>
    </row>
    <row r="11" spans="1:15" ht="22.5" customHeight="1" x14ac:dyDescent="0.2">
      <c r="A11" s="71" t="s">
        <v>509</v>
      </c>
      <c r="B11" s="71"/>
      <c r="C11" s="71"/>
      <c r="D11" s="72" t="s">
        <v>518</v>
      </c>
      <c r="E11" s="72"/>
      <c r="F11" s="72"/>
      <c r="G11" s="73"/>
      <c r="H11" s="35"/>
      <c r="I11" s="36"/>
      <c r="J11" s="36"/>
      <c r="K11" s="36"/>
      <c r="L11" s="44"/>
      <c r="M11" s="45"/>
      <c r="N11" s="45"/>
      <c r="O11" s="36"/>
    </row>
    <row r="12" spans="1:15" ht="22.5" customHeight="1" x14ac:dyDescent="0.2">
      <c r="A12" s="71" t="s">
        <v>510</v>
      </c>
      <c r="B12" s="71"/>
      <c r="C12" s="71"/>
      <c r="D12" s="72" t="s">
        <v>519</v>
      </c>
      <c r="E12" s="72"/>
      <c r="F12" s="72"/>
      <c r="G12" s="73"/>
      <c r="H12" s="35"/>
      <c r="I12" s="36"/>
      <c r="J12" s="36"/>
      <c r="K12" s="36"/>
      <c r="L12" s="44"/>
      <c r="M12" s="45"/>
      <c r="N12" s="45"/>
      <c r="O12" s="36"/>
    </row>
    <row r="13" spans="1:15" ht="22.5" customHeight="1" x14ac:dyDescent="0.2">
      <c r="A13" s="71" t="s">
        <v>511</v>
      </c>
      <c r="B13" s="71"/>
      <c r="C13" s="71"/>
      <c r="D13" s="72" t="s">
        <v>520</v>
      </c>
      <c r="E13" s="72"/>
      <c r="F13" s="72"/>
      <c r="G13" s="73"/>
      <c r="H13" s="35"/>
      <c r="I13" s="36"/>
      <c r="J13" s="36"/>
      <c r="K13" s="36"/>
      <c r="L13" s="44"/>
      <c r="M13" s="45"/>
      <c r="N13" s="45"/>
      <c r="O13" s="36"/>
    </row>
    <row r="14" spans="1:15" ht="22.5" customHeight="1" x14ac:dyDescent="0.2">
      <c r="A14" s="71" t="s">
        <v>512</v>
      </c>
      <c r="B14" s="71"/>
      <c r="C14" s="71"/>
      <c r="D14" s="72" t="s">
        <v>521</v>
      </c>
      <c r="E14" s="72"/>
      <c r="F14" s="72"/>
      <c r="G14" s="73"/>
      <c r="H14" s="35"/>
      <c r="I14" s="36"/>
      <c r="J14" s="36"/>
      <c r="K14" s="36"/>
      <c r="L14" s="44"/>
      <c r="M14" s="45"/>
      <c r="N14" s="45"/>
      <c r="O14" s="36"/>
    </row>
    <row r="15" spans="1:15" ht="22.5" customHeight="1" x14ac:dyDescent="0.2">
      <c r="A15" s="71" t="s">
        <v>513</v>
      </c>
      <c r="B15" s="71"/>
      <c r="C15" s="71"/>
      <c r="D15" s="72" t="s">
        <v>522</v>
      </c>
      <c r="E15" s="72"/>
      <c r="F15" s="72"/>
      <c r="G15" s="73"/>
      <c r="H15" s="35"/>
      <c r="I15" s="36"/>
      <c r="J15" s="36"/>
      <c r="K15" s="36"/>
      <c r="L15" s="44"/>
      <c r="M15" s="45"/>
      <c r="N15" s="45"/>
      <c r="O15" s="36"/>
    </row>
    <row r="17" spans="1:17" ht="27.75" customHeight="1" x14ac:dyDescent="0.2">
      <c r="A17" s="315" t="str">
        <f>Overview!B4&amp; " - Effective from "&amp;TEXT(Overview!D4,"D MMMM YYYY")&amp;" - "&amp;Overview!E4&amp;" new designated EHV line loss factors"</f>
        <v>Western Power Distribution (East Midlands) plc - Effective from 1 April 2017 - Final new designated EHV line loss factors</v>
      </c>
      <c r="B17" s="316"/>
      <c r="C17" s="316"/>
      <c r="D17" s="316"/>
      <c r="E17" s="316"/>
      <c r="F17" s="316"/>
      <c r="G17" s="316"/>
      <c r="H17" s="316"/>
      <c r="I17" s="316"/>
      <c r="J17" s="316"/>
      <c r="K17" s="316"/>
      <c r="L17" s="316"/>
      <c r="M17" s="316"/>
      <c r="N17" s="316"/>
      <c r="O17" s="316"/>
      <c r="P17" s="316"/>
      <c r="Q17" s="316"/>
    </row>
    <row r="18" spans="1:17" ht="62.25" customHeight="1" x14ac:dyDescent="0.2">
      <c r="A18" s="33" t="s">
        <v>526</v>
      </c>
      <c r="B18" s="33" t="s">
        <v>490</v>
      </c>
      <c r="C18" s="33" t="s">
        <v>491</v>
      </c>
      <c r="D18" s="33" t="s">
        <v>527</v>
      </c>
      <c r="E18" s="33" t="s">
        <v>490</v>
      </c>
      <c r="F18" s="33" t="s">
        <v>492</v>
      </c>
      <c r="G18" s="95" t="s">
        <v>201</v>
      </c>
      <c r="H18" s="39" t="s">
        <v>688</v>
      </c>
      <c r="I18" s="39" t="s">
        <v>689</v>
      </c>
      <c r="J18" s="39" t="s">
        <v>690</v>
      </c>
      <c r="K18" s="39" t="s">
        <v>691</v>
      </c>
      <c r="L18" s="39" t="s">
        <v>692</v>
      </c>
      <c r="M18" s="41" t="s">
        <v>693</v>
      </c>
      <c r="N18" s="41" t="s">
        <v>694</v>
      </c>
      <c r="O18" s="41" t="s">
        <v>695</v>
      </c>
      <c r="P18" s="41" t="s">
        <v>696</v>
      </c>
      <c r="Q18" s="41" t="s">
        <v>697</v>
      </c>
    </row>
    <row r="19" spans="1:17" ht="22.5" customHeight="1" x14ac:dyDescent="0.2">
      <c r="A19" s="71" t="s">
        <v>180</v>
      </c>
      <c r="B19" s="71"/>
      <c r="C19" s="71"/>
      <c r="D19" s="72" t="s">
        <v>191</v>
      </c>
      <c r="E19" s="42"/>
      <c r="F19" s="42"/>
      <c r="G19" s="43"/>
      <c r="H19" s="46"/>
      <c r="I19" s="46"/>
      <c r="J19" s="37"/>
      <c r="K19" s="38"/>
      <c r="L19" s="38"/>
      <c r="M19" s="40"/>
      <c r="N19" s="40"/>
      <c r="O19" s="40"/>
      <c r="P19" s="40"/>
      <c r="Q19" s="40"/>
    </row>
    <row r="20" spans="1:17" ht="22.5" customHeight="1" x14ac:dyDescent="0.2">
      <c r="A20" s="71" t="s">
        <v>181</v>
      </c>
      <c r="B20" s="71"/>
      <c r="C20" s="71"/>
      <c r="D20" s="72" t="s">
        <v>192</v>
      </c>
      <c r="E20" s="42"/>
      <c r="F20" s="42"/>
      <c r="G20" s="43"/>
      <c r="H20" s="46"/>
      <c r="I20" s="46"/>
      <c r="J20" s="37"/>
      <c r="K20" s="38"/>
      <c r="L20" s="38"/>
      <c r="M20" s="40"/>
      <c r="N20" s="40"/>
      <c r="O20" s="40"/>
      <c r="P20" s="40"/>
      <c r="Q20" s="40"/>
    </row>
    <row r="21" spans="1:17" ht="22.5" customHeight="1" x14ac:dyDescent="0.2">
      <c r="A21" s="71" t="s">
        <v>182</v>
      </c>
      <c r="B21" s="71"/>
      <c r="C21" s="71"/>
      <c r="D21" s="72" t="s">
        <v>193</v>
      </c>
      <c r="E21" s="42"/>
      <c r="F21" s="42"/>
      <c r="G21" s="43"/>
      <c r="H21" s="46"/>
      <c r="I21" s="46"/>
      <c r="J21" s="37"/>
      <c r="K21" s="38"/>
      <c r="L21" s="38"/>
      <c r="M21" s="40"/>
      <c r="N21" s="40"/>
      <c r="O21" s="40"/>
      <c r="P21" s="40"/>
      <c r="Q21" s="40"/>
    </row>
    <row r="22" spans="1:17" ht="22.5" customHeight="1" x14ac:dyDescent="0.2">
      <c r="A22" s="71" t="s">
        <v>183</v>
      </c>
      <c r="B22" s="71"/>
      <c r="C22" s="71"/>
      <c r="D22" s="72" t="s">
        <v>194</v>
      </c>
      <c r="E22" s="42"/>
      <c r="F22" s="42"/>
      <c r="G22" s="43"/>
      <c r="H22" s="46"/>
      <c r="I22" s="46"/>
      <c r="J22" s="37"/>
      <c r="K22" s="38"/>
      <c r="L22" s="38"/>
      <c r="M22" s="40"/>
      <c r="N22" s="40"/>
      <c r="O22" s="40"/>
      <c r="P22" s="40"/>
      <c r="Q22" s="40"/>
    </row>
    <row r="23" spans="1:17" ht="22.5" customHeight="1" x14ac:dyDescent="0.2">
      <c r="A23" s="71" t="s">
        <v>184</v>
      </c>
      <c r="B23" s="71"/>
      <c r="C23" s="71"/>
      <c r="D23" s="72" t="s">
        <v>195</v>
      </c>
      <c r="E23" s="42"/>
      <c r="F23" s="42"/>
      <c r="G23" s="43"/>
      <c r="H23" s="46"/>
      <c r="I23" s="46"/>
      <c r="J23" s="37"/>
      <c r="K23" s="38"/>
      <c r="L23" s="38"/>
      <c r="M23" s="40"/>
      <c r="N23" s="40"/>
      <c r="O23" s="40"/>
      <c r="P23" s="40"/>
      <c r="Q23" s="40"/>
    </row>
    <row r="24" spans="1:17" ht="22.5" customHeight="1" x14ac:dyDescent="0.2">
      <c r="A24" s="71" t="s">
        <v>185</v>
      </c>
      <c r="B24" s="71"/>
      <c r="C24" s="71"/>
      <c r="D24" s="72" t="s">
        <v>196</v>
      </c>
      <c r="E24" s="42"/>
      <c r="F24" s="42"/>
      <c r="G24" s="43"/>
      <c r="H24" s="46"/>
      <c r="I24" s="46"/>
      <c r="J24" s="37"/>
      <c r="K24" s="38"/>
      <c r="L24" s="38"/>
      <c r="M24" s="40"/>
      <c r="N24" s="40"/>
      <c r="O24" s="40"/>
      <c r="P24" s="40"/>
      <c r="Q24" s="40"/>
    </row>
    <row r="25" spans="1:17" ht="22.5" customHeight="1" x14ac:dyDescent="0.2">
      <c r="A25" s="71" t="s">
        <v>186</v>
      </c>
      <c r="B25" s="71"/>
      <c r="C25" s="71"/>
      <c r="D25" s="72" t="s">
        <v>197</v>
      </c>
      <c r="E25" s="42"/>
      <c r="F25" s="42"/>
      <c r="G25" s="43"/>
      <c r="H25" s="46"/>
      <c r="I25" s="46"/>
      <c r="J25" s="37"/>
      <c r="K25" s="38"/>
      <c r="L25" s="38"/>
      <c r="M25" s="40"/>
      <c r="N25" s="40"/>
      <c r="O25" s="40"/>
      <c r="P25" s="40"/>
      <c r="Q25" s="40"/>
    </row>
    <row r="26" spans="1:17" ht="22.5" customHeight="1" x14ac:dyDescent="0.2">
      <c r="A26" s="71" t="s">
        <v>187</v>
      </c>
      <c r="B26" s="71"/>
      <c r="C26" s="71"/>
      <c r="D26" s="72" t="s">
        <v>198</v>
      </c>
      <c r="E26" s="42"/>
      <c r="F26" s="42"/>
      <c r="G26" s="43"/>
      <c r="H26" s="46"/>
      <c r="I26" s="46"/>
      <c r="J26" s="37"/>
      <c r="K26" s="38"/>
      <c r="L26" s="38"/>
      <c r="M26" s="40"/>
      <c r="N26" s="40"/>
      <c r="O26" s="40"/>
      <c r="P26" s="40"/>
      <c r="Q26" s="40"/>
    </row>
    <row r="27" spans="1:17" ht="22.5" customHeight="1" x14ac:dyDescent="0.2">
      <c r="A27" s="71" t="s">
        <v>188</v>
      </c>
      <c r="B27" s="71"/>
      <c r="C27" s="71"/>
      <c r="D27" s="72" t="s">
        <v>199</v>
      </c>
      <c r="E27" s="42"/>
      <c r="F27" s="42"/>
      <c r="G27" s="43"/>
      <c r="H27" s="46"/>
      <c r="I27" s="46"/>
      <c r="J27" s="37"/>
      <c r="K27" s="38"/>
      <c r="L27" s="38"/>
      <c r="M27" s="40"/>
      <c r="N27" s="40"/>
      <c r="O27" s="40"/>
      <c r="P27" s="40"/>
      <c r="Q27" s="40"/>
    </row>
    <row r="28" spans="1:17" ht="22.5" customHeight="1" x14ac:dyDescent="0.2">
      <c r="A28" s="71" t="s">
        <v>189</v>
      </c>
      <c r="B28" s="71"/>
      <c r="C28" s="71"/>
      <c r="D28" s="72" t="s">
        <v>200</v>
      </c>
      <c r="E28" s="42"/>
      <c r="F28" s="42"/>
      <c r="G28" s="43"/>
      <c r="H28" s="46"/>
      <c r="I28" s="46"/>
      <c r="J28" s="37"/>
      <c r="K28" s="38"/>
      <c r="L28" s="38"/>
      <c r="M28" s="40"/>
      <c r="N28" s="40"/>
      <c r="O28" s="40"/>
      <c r="P28" s="40"/>
      <c r="Q28" s="4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1"/>
  <sheetViews>
    <sheetView tabSelected="1" zoomScale="70" zoomScaleNormal="70" zoomScaleSheetLayoutView="100" workbookViewId="0">
      <selection activeCell="C23" sqref="C23"/>
    </sheetView>
  </sheetViews>
  <sheetFormatPr defaultRowHeight="27.75" customHeight="1" x14ac:dyDescent="0.2"/>
  <cols>
    <col min="1" max="1" width="32" style="2" customWidth="1"/>
    <col min="2" max="2" width="44.5703125" style="2" customWidth="1"/>
    <col min="3" max="3" width="18.5703125" style="6" customWidth="1"/>
    <col min="4" max="4" width="18.5703125" style="3" customWidth="1"/>
    <col min="5" max="5" width="15.5703125" style="2" customWidth="1"/>
    <col min="6" max="16384" width="9.140625" style="2"/>
  </cols>
  <sheetData>
    <row r="1" spans="1:7" ht="27.75" customHeight="1" x14ac:dyDescent="0.2">
      <c r="A1" s="17" t="s">
        <v>87</v>
      </c>
      <c r="B1" s="3"/>
      <c r="C1" s="331"/>
      <c r="E1" s="10"/>
      <c r="F1" s="4"/>
      <c r="G1" s="4"/>
    </row>
    <row r="2" spans="1:7" s="11" customFormat="1" ht="39.75" customHeight="1" x14ac:dyDescent="0.2">
      <c r="A2" s="281" t="str">
        <f>Overview!B4&amp; " - Effective from "&amp;TEXT(Overview!D4,"D MMMM YYYY")&amp;" - "&amp;Overview!E4&amp;" Nodal/Zonal charges"</f>
        <v>Western Power Distribution (East Midlands) plc - Effective from 1 April 2017 - Final Nodal/Zonal charges</v>
      </c>
      <c r="B2" s="282"/>
      <c r="C2" s="282"/>
      <c r="D2" s="282"/>
    </row>
    <row r="3" spans="1:7" ht="60.75" customHeight="1" x14ac:dyDescent="0.2">
      <c r="A3" s="23" t="s">
        <v>524</v>
      </c>
      <c r="B3" s="23" t="s">
        <v>51</v>
      </c>
      <c r="C3" s="332" t="s">
        <v>477</v>
      </c>
      <c r="D3" s="23" t="s">
        <v>478</v>
      </c>
    </row>
    <row r="4" spans="1:7" ht="12.75" x14ac:dyDescent="0.2">
      <c r="A4" s="137" t="s">
        <v>1492</v>
      </c>
      <c r="B4" s="137">
        <v>0</v>
      </c>
      <c r="C4" s="333">
        <v>0</v>
      </c>
      <c r="D4" s="330" t="s">
        <v>1491</v>
      </c>
    </row>
    <row r="5" spans="1:7" ht="12.75" x14ac:dyDescent="0.2">
      <c r="A5" s="137" t="s">
        <v>1493</v>
      </c>
      <c r="B5" s="137">
        <v>0</v>
      </c>
      <c r="C5" s="333">
        <v>0</v>
      </c>
      <c r="D5" s="330" t="s">
        <v>1491</v>
      </c>
    </row>
    <row r="6" spans="1:7" ht="12.75" x14ac:dyDescent="0.2">
      <c r="A6" s="137" t="s">
        <v>1494</v>
      </c>
      <c r="B6" s="137" t="s">
        <v>1493</v>
      </c>
      <c r="C6" s="333">
        <v>0</v>
      </c>
      <c r="D6" s="330" t="s">
        <v>1491</v>
      </c>
    </row>
    <row r="7" spans="1:7" ht="12.75" x14ac:dyDescent="0.2">
      <c r="A7" s="137" t="s">
        <v>1495</v>
      </c>
      <c r="B7" s="137">
        <v>0</v>
      </c>
      <c r="C7" s="333">
        <v>0</v>
      </c>
      <c r="D7" s="330" t="s">
        <v>1491</v>
      </c>
    </row>
    <row r="8" spans="1:7" ht="12.75" x14ac:dyDescent="0.2">
      <c r="A8" s="137" t="s">
        <v>1496</v>
      </c>
      <c r="B8" s="137" t="s">
        <v>1493</v>
      </c>
      <c r="C8" s="333">
        <v>0</v>
      </c>
      <c r="D8" s="330" t="s">
        <v>1491</v>
      </c>
    </row>
    <row r="9" spans="1:7" ht="12.75" x14ac:dyDescent="0.2">
      <c r="A9" s="137" t="s">
        <v>1497</v>
      </c>
      <c r="B9" s="137">
        <v>0</v>
      </c>
      <c r="C9" s="333">
        <v>0</v>
      </c>
      <c r="D9" s="330" t="s">
        <v>1491</v>
      </c>
    </row>
    <row r="10" spans="1:7" ht="12.75" x14ac:dyDescent="0.2">
      <c r="A10" s="137" t="s">
        <v>1498</v>
      </c>
      <c r="B10" s="137" t="s">
        <v>1493</v>
      </c>
      <c r="C10" s="333">
        <v>0</v>
      </c>
      <c r="D10" s="330" t="s">
        <v>1491</v>
      </c>
    </row>
    <row r="11" spans="1:7" ht="12.75" x14ac:dyDescent="0.2">
      <c r="A11" s="137" t="s">
        <v>1499</v>
      </c>
      <c r="B11" s="137" t="s">
        <v>1492</v>
      </c>
      <c r="C11" s="333">
        <v>0</v>
      </c>
      <c r="D11" s="330" t="s">
        <v>1491</v>
      </c>
    </row>
    <row r="12" spans="1:7" ht="12.75" x14ac:dyDescent="0.2">
      <c r="A12" s="137" t="s">
        <v>1500</v>
      </c>
      <c r="B12" s="137" t="s">
        <v>1493</v>
      </c>
      <c r="C12" s="333">
        <v>4.2629021196897456</v>
      </c>
      <c r="D12" s="330" t="s">
        <v>1491</v>
      </c>
    </row>
    <row r="13" spans="1:7" ht="12.75" x14ac:dyDescent="0.2">
      <c r="A13" s="137" t="s">
        <v>1501</v>
      </c>
      <c r="B13" s="137" t="s">
        <v>1493</v>
      </c>
      <c r="C13" s="333">
        <v>0</v>
      </c>
      <c r="D13" s="330" t="s">
        <v>1491</v>
      </c>
    </row>
    <row r="14" spans="1:7" ht="12.75" x14ac:dyDescent="0.2">
      <c r="A14" s="137" t="s">
        <v>1502</v>
      </c>
      <c r="B14" s="137" t="s">
        <v>1493</v>
      </c>
      <c r="C14" s="333">
        <v>0</v>
      </c>
      <c r="D14" s="330" t="s">
        <v>1491</v>
      </c>
    </row>
    <row r="15" spans="1:7" ht="12.75" x14ac:dyDescent="0.2">
      <c r="A15" s="137" t="s">
        <v>1503</v>
      </c>
      <c r="B15" s="137" t="s">
        <v>1493</v>
      </c>
      <c r="C15" s="333">
        <v>0.77673505259908782</v>
      </c>
      <c r="D15" s="330" t="s">
        <v>1491</v>
      </c>
    </row>
    <row r="16" spans="1:7" ht="25.5" x14ac:dyDescent="0.2">
      <c r="A16" s="137" t="s">
        <v>1504</v>
      </c>
      <c r="B16" s="137" t="s">
        <v>1492</v>
      </c>
      <c r="C16" s="333">
        <v>0</v>
      </c>
      <c r="D16" s="330" t="s">
        <v>1491</v>
      </c>
    </row>
    <row r="17" spans="1:4" ht="12.75" x14ac:dyDescent="0.2">
      <c r="A17" s="137" t="s">
        <v>1505</v>
      </c>
      <c r="B17" s="137" t="s">
        <v>1492</v>
      </c>
      <c r="C17" s="333">
        <v>1.8339593960828002</v>
      </c>
      <c r="D17" s="330" t="s">
        <v>1491</v>
      </c>
    </row>
    <row r="18" spans="1:4" ht="12.75" x14ac:dyDescent="0.2">
      <c r="A18" s="137" t="s">
        <v>1506</v>
      </c>
      <c r="B18" s="137" t="s">
        <v>1492</v>
      </c>
      <c r="C18" s="333">
        <v>0</v>
      </c>
      <c r="D18" s="330" t="s">
        <v>1491</v>
      </c>
    </row>
    <row r="19" spans="1:4" ht="12.75" x14ac:dyDescent="0.2">
      <c r="A19" s="137" t="s">
        <v>1507</v>
      </c>
      <c r="B19" s="137" t="s">
        <v>1492</v>
      </c>
      <c r="C19" s="333">
        <v>0</v>
      </c>
      <c r="D19" s="330" t="s">
        <v>1491</v>
      </c>
    </row>
    <row r="20" spans="1:4" ht="12.75" x14ac:dyDescent="0.2">
      <c r="A20" s="137" t="s">
        <v>1508</v>
      </c>
      <c r="B20" s="137">
        <v>0</v>
      </c>
      <c r="C20" s="333">
        <v>0</v>
      </c>
      <c r="D20" s="330" t="s">
        <v>1491</v>
      </c>
    </row>
    <row r="21" spans="1:4" ht="12.75" x14ac:dyDescent="0.2">
      <c r="A21" s="137" t="s">
        <v>1509</v>
      </c>
      <c r="B21" s="137">
        <v>0</v>
      </c>
      <c r="C21" s="333">
        <v>0</v>
      </c>
      <c r="D21" s="330" t="s">
        <v>1491</v>
      </c>
    </row>
    <row r="22" spans="1:4" ht="25.5" x14ac:dyDescent="0.2">
      <c r="A22" s="137" t="s">
        <v>1510</v>
      </c>
      <c r="B22" s="137" t="s">
        <v>1493</v>
      </c>
      <c r="C22" s="333">
        <v>0</v>
      </c>
      <c r="D22" s="330" t="s">
        <v>1491</v>
      </c>
    </row>
    <row r="23" spans="1:4" ht="12.75" x14ac:dyDescent="0.2">
      <c r="A23" s="137" t="s">
        <v>1511</v>
      </c>
      <c r="B23" s="137">
        <v>0</v>
      </c>
      <c r="C23" s="333">
        <v>0</v>
      </c>
      <c r="D23" s="330" t="s">
        <v>1491</v>
      </c>
    </row>
    <row r="24" spans="1:4" ht="51" x14ac:dyDescent="0.2">
      <c r="A24" s="137" t="s">
        <v>1512</v>
      </c>
      <c r="B24" s="137" t="s">
        <v>1493</v>
      </c>
      <c r="C24" s="333">
        <v>2.0044777984598152</v>
      </c>
      <c r="D24" s="330" t="s">
        <v>1491</v>
      </c>
    </row>
    <row r="25" spans="1:4" ht="63.75" x14ac:dyDescent="0.2">
      <c r="A25" s="137" t="s">
        <v>1513</v>
      </c>
      <c r="B25" s="137" t="s">
        <v>1492</v>
      </c>
      <c r="C25" s="333">
        <v>0</v>
      </c>
      <c r="D25" s="330" t="s">
        <v>1491</v>
      </c>
    </row>
    <row r="26" spans="1:4" ht="51" x14ac:dyDescent="0.2">
      <c r="A26" s="137" t="s">
        <v>1514</v>
      </c>
      <c r="B26" s="137" t="s">
        <v>1493</v>
      </c>
      <c r="C26" s="333">
        <v>0</v>
      </c>
      <c r="D26" s="330" t="s">
        <v>1491</v>
      </c>
    </row>
    <row r="27" spans="1:4" ht="63.75" x14ac:dyDescent="0.2">
      <c r="A27" s="137" t="s">
        <v>1515</v>
      </c>
      <c r="B27" s="137" t="s">
        <v>1516</v>
      </c>
      <c r="C27" s="333">
        <v>1.1291431753520276</v>
      </c>
      <c r="D27" s="330" t="s">
        <v>1491</v>
      </c>
    </row>
    <row r="28" spans="1:4" ht="25.5" x14ac:dyDescent="0.2">
      <c r="A28" s="137" t="s">
        <v>1517</v>
      </c>
      <c r="B28" s="137" t="s">
        <v>1503</v>
      </c>
      <c r="C28" s="333">
        <v>0</v>
      </c>
      <c r="D28" s="330" t="s">
        <v>1491</v>
      </c>
    </row>
    <row r="29" spans="1:4" ht="25.5" x14ac:dyDescent="0.2">
      <c r="A29" s="137" t="s">
        <v>1518</v>
      </c>
      <c r="B29" s="137" t="s">
        <v>1496</v>
      </c>
      <c r="C29" s="333">
        <v>0</v>
      </c>
      <c r="D29" s="330" t="s">
        <v>1491</v>
      </c>
    </row>
    <row r="30" spans="1:4" ht="25.5" x14ac:dyDescent="0.2">
      <c r="A30" s="137" t="s">
        <v>1519</v>
      </c>
      <c r="B30" s="137" t="s">
        <v>1504</v>
      </c>
      <c r="C30" s="333">
        <v>0</v>
      </c>
      <c r="D30" s="330" t="s">
        <v>1491</v>
      </c>
    </row>
    <row r="31" spans="1:4" ht="12.75" x14ac:dyDescent="0.2">
      <c r="A31" s="137" t="s">
        <v>1520</v>
      </c>
      <c r="B31" s="137" t="s">
        <v>1503</v>
      </c>
      <c r="C31" s="333">
        <v>0</v>
      </c>
      <c r="D31" s="330" t="s">
        <v>1491</v>
      </c>
    </row>
    <row r="32" spans="1:4" ht="25.5" x14ac:dyDescent="0.2">
      <c r="A32" s="137" t="s">
        <v>1521</v>
      </c>
      <c r="B32" s="137" t="s">
        <v>1496</v>
      </c>
      <c r="C32" s="333">
        <v>0</v>
      </c>
      <c r="D32" s="330" t="s">
        <v>1491</v>
      </c>
    </row>
    <row r="33" spans="1:4" ht="25.5" x14ac:dyDescent="0.2">
      <c r="A33" s="137" t="s">
        <v>1522</v>
      </c>
      <c r="B33" s="137" t="s">
        <v>1502</v>
      </c>
      <c r="C33" s="333">
        <v>0</v>
      </c>
      <c r="D33" s="330" t="s">
        <v>1491</v>
      </c>
    </row>
    <row r="34" spans="1:4" ht="25.5" x14ac:dyDescent="0.2">
      <c r="A34" s="137" t="s">
        <v>1523</v>
      </c>
      <c r="B34" s="137" t="s">
        <v>1494</v>
      </c>
      <c r="C34" s="333">
        <v>0</v>
      </c>
      <c r="D34" s="330" t="s">
        <v>1491</v>
      </c>
    </row>
    <row r="35" spans="1:4" ht="12.75" x14ac:dyDescent="0.2">
      <c r="A35" s="137" t="s">
        <v>1524</v>
      </c>
      <c r="B35" s="137" t="s">
        <v>1496</v>
      </c>
      <c r="C35" s="333">
        <v>0</v>
      </c>
      <c r="D35" s="330" t="s">
        <v>1491</v>
      </c>
    </row>
    <row r="36" spans="1:4" ht="25.5" x14ac:dyDescent="0.2">
      <c r="A36" s="137" t="s">
        <v>1525</v>
      </c>
      <c r="B36" s="137" t="s">
        <v>1499</v>
      </c>
      <c r="C36" s="333">
        <v>0</v>
      </c>
      <c r="D36" s="330" t="s">
        <v>1491</v>
      </c>
    </row>
    <row r="37" spans="1:4" ht="25.5" x14ac:dyDescent="0.2">
      <c r="A37" s="137" t="s">
        <v>1526</v>
      </c>
      <c r="B37" s="137" t="s">
        <v>1500</v>
      </c>
      <c r="C37" s="333">
        <v>0</v>
      </c>
      <c r="D37" s="330" t="s">
        <v>1491</v>
      </c>
    </row>
    <row r="38" spans="1:4" ht="25.5" x14ac:dyDescent="0.2">
      <c r="A38" s="137" t="s">
        <v>1527</v>
      </c>
      <c r="B38" s="137" t="s">
        <v>1501</v>
      </c>
      <c r="C38" s="333">
        <v>0</v>
      </c>
      <c r="D38" s="330" t="s">
        <v>1491</v>
      </c>
    </row>
    <row r="39" spans="1:4" ht="12.75" x14ac:dyDescent="0.2">
      <c r="A39" s="137" t="s">
        <v>1528</v>
      </c>
      <c r="B39" s="137" t="s">
        <v>1502</v>
      </c>
      <c r="C39" s="333">
        <v>0</v>
      </c>
      <c r="D39" s="330" t="s">
        <v>1491</v>
      </c>
    </row>
    <row r="40" spans="1:4" ht="25.5" x14ac:dyDescent="0.2">
      <c r="A40" s="137" t="s">
        <v>1529</v>
      </c>
      <c r="B40" s="137" t="s">
        <v>1499</v>
      </c>
      <c r="C40" s="333">
        <v>0</v>
      </c>
      <c r="D40" s="330" t="s">
        <v>1491</v>
      </c>
    </row>
    <row r="41" spans="1:4" ht="12.75" x14ac:dyDescent="0.2">
      <c r="A41" s="137" t="s">
        <v>1530</v>
      </c>
      <c r="B41" s="137" t="s">
        <v>1498</v>
      </c>
      <c r="C41" s="333">
        <v>0</v>
      </c>
      <c r="D41" s="330" t="s">
        <v>1491</v>
      </c>
    </row>
    <row r="42" spans="1:4" ht="25.5" x14ac:dyDescent="0.2">
      <c r="A42" s="137" t="s">
        <v>1531</v>
      </c>
      <c r="B42" s="137" t="s">
        <v>1499</v>
      </c>
      <c r="C42" s="333">
        <v>0</v>
      </c>
      <c r="D42" s="330" t="s">
        <v>1491</v>
      </c>
    </row>
    <row r="43" spans="1:4" ht="25.5" x14ac:dyDescent="0.2">
      <c r="A43" s="137" t="s">
        <v>1532</v>
      </c>
      <c r="B43" s="137" t="s">
        <v>1494</v>
      </c>
      <c r="C43" s="333">
        <v>0</v>
      </c>
      <c r="D43" s="330" t="s">
        <v>1491</v>
      </c>
    </row>
    <row r="44" spans="1:4" ht="25.5" x14ac:dyDescent="0.2">
      <c r="A44" s="137" t="s">
        <v>1533</v>
      </c>
      <c r="B44" s="137" t="s">
        <v>1494</v>
      </c>
      <c r="C44" s="333">
        <v>0</v>
      </c>
      <c r="D44" s="330" t="s">
        <v>1491</v>
      </c>
    </row>
    <row r="45" spans="1:4" ht="25.5" x14ac:dyDescent="0.2">
      <c r="A45" s="137" t="s">
        <v>1534</v>
      </c>
      <c r="B45" s="137" t="s">
        <v>1503</v>
      </c>
      <c r="C45" s="333">
        <v>0</v>
      </c>
      <c r="D45" s="330" t="s">
        <v>1491</v>
      </c>
    </row>
    <row r="46" spans="1:4" ht="25.5" x14ac:dyDescent="0.2">
      <c r="A46" s="137" t="s">
        <v>1535</v>
      </c>
      <c r="B46" s="137" t="s">
        <v>1498</v>
      </c>
      <c r="C46" s="333">
        <v>0</v>
      </c>
      <c r="D46" s="330" t="s">
        <v>1491</v>
      </c>
    </row>
    <row r="47" spans="1:4" ht="12.75" x14ac:dyDescent="0.2">
      <c r="A47" s="137" t="s">
        <v>1536</v>
      </c>
      <c r="B47" s="137" t="s">
        <v>1493</v>
      </c>
      <c r="C47" s="333">
        <v>0</v>
      </c>
      <c r="D47" s="330" t="s">
        <v>1491</v>
      </c>
    </row>
    <row r="48" spans="1:4" ht="25.5" x14ac:dyDescent="0.2">
      <c r="A48" s="137" t="s">
        <v>1537</v>
      </c>
      <c r="B48" s="137" t="s">
        <v>1504</v>
      </c>
      <c r="C48" s="333">
        <v>0</v>
      </c>
      <c r="D48" s="330" t="s">
        <v>1491</v>
      </c>
    </row>
    <row r="49" spans="1:4" ht="25.5" x14ac:dyDescent="0.2">
      <c r="A49" s="137" t="s">
        <v>1538</v>
      </c>
      <c r="B49" s="137" t="s">
        <v>1504</v>
      </c>
      <c r="C49" s="333">
        <v>0</v>
      </c>
      <c r="D49" s="330" t="s">
        <v>1491</v>
      </c>
    </row>
    <row r="50" spans="1:4" ht="25.5" x14ac:dyDescent="0.2">
      <c r="A50" s="137" t="s">
        <v>1539</v>
      </c>
      <c r="B50" s="137" t="s">
        <v>1504</v>
      </c>
      <c r="C50" s="333">
        <v>0</v>
      </c>
      <c r="D50" s="330" t="s">
        <v>1491</v>
      </c>
    </row>
    <row r="51" spans="1:4" ht="25.5" x14ac:dyDescent="0.2">
      <c r="A51" s="137" t="s">
        <v>1540</v>
      </c>
      <c r="B51" s="137" t="s">
        <v>1494</v>
      </c>
      <c r="C51" s="333">
        <v>0</v>
      </c>
      <c r="D51" s="330" t="s">
        <v>1491</v>
      </c>
    </row>
    <row r="52" spans="1:4" ht="25.5" x14ac:dyDescent="0.2">
      <c r="A52" s="137" t="s">
        <v>1541</v>
      </c>
      <c r="B52" s="137" t="s">
        <v>1493</v>
      </c>
      <c r="C52" s="333">
        <v>0</v>
      </c>
      <c r="D52" s="330" t="s">
        <v>1491</v>
      </c>
    </row>
    <row r="53" spans="1:4" ht="25.5" x14ac:dyDescent="0.2">
      <c r="A53" s="137" t="s">
        <v>1542</v>
      </c>
      <c r="B53" s="137" t="s">
        <v>1506</v>
      </c>
      <c r="C53" s="333">
        <v>0</v>
      </c>
      <c r="D53" s="330" t="s">
        <v>1491</v>
      </c>
    </row>
    <row r="54" spans="1:4" ht="25.5" x14ac:dyDescent="0.2">
      <c r="A54" s="137" t="s">
        <v>1543</v>
      </c>
      <c r="B54" s="137" t="s">
        <v>1504</v>
      </c>
      <c r="C54" s="333">
        <v>0</v>
      </c>
      <c r="D54" s="330" t="s">
        <v>1491</v>
      </c>
    </row>
    <row r="55" spans="1:4" ht="38.25" x14ac:dyDescent="0.2">
      <c r="A55" s="137" t="s">
        <v>1544</v>
      </c>
      <c r="B55" s="137" t="s">
        <v>1514</v>
      </c>
      <c r="C55" s="333">
        <v>0</v>
      </c>
      <c r="D55" s="330" t="s">
        <v>1491</v>
      </c>
    </row>
    <row r="56" spans="1:4" ht="25.5" x14ac:dyDescent="0.2">
      <c r="A56" s="137" t="s">
        <v>1545</v>
      </c>
      <c r="B56" s="137" t="s">
        <v>1506</v>
      </c>
      <c r="C56" s="333">
        <v>0</v>
      </c>
      <c r="D56" s="330" t="s">
        <v>1491</v>
      </c>
    </row>
    <row r="57" spans="1:4" ht="25.5" x14ac:dyDescent="0.2">
      <c r="A57" s="137" t="s">
        <v>1546</v>
      </c>
      <c r="B57" s="137" t="s">
        <v>1503</v>
      </c>
      <c r="C57" s="333">
        <v>0</v>
      </c>
      <c r="D57" s="330" t="s">
        <v>1491</v>
      </c>
    </row>
    <row r="58" spans="1:4" ht="25.5" x14ac:dyDescent="0.2">
      <c r="A58" s="137" t="s">
        <v>1547</v>
      </c>
      <c r="B58" s="137" t="s">
        <v>1501</v>
      </c>
      <c r="C58" s="333">
        <v>0</v>
      </c>
      <c r="D58" s="330" t="s">
        <v>1491</v>
      </c>
    </row>
    <row r="59" spans="1:4" ht="25.5" x14ac:dyDescent="0.2">
      <c r="A59" s="137" t="s">
        <v>1548</v>
      </c>
      <c r="B59" s="137" t="s">
        <v>1496</v>
      </c>
      <c r="C59" s="333">
        <v>0</v>
      </c>
      <c r="D59" s="330" t="s">
        <v>1491</v>
      </c>
    </row>
    <row r="60" spans="1:4" ht="38.25" x14ac:dyDescent="0.2">
      <c r="A60" s="137" t="s">
        <v>1549</v>
      </c>
      <c r="B60" s="137" t="s">
        <v>1515</v>
      </c>
      <c r="C60" s="333">
        <v>0</v>
      </c>
      <c r="D60" s="330" t="s">
        <v>1491</v>
      </c>
    </row>
    <row r="61" spans="1:4" ht="25.5" x14ac:dyDescent="0.2">
      <c r="A61" s="137" t="s">
        <v>1550</v>
      </c>
      <c r="B61" s="137" t="s">
        <v>1504</v>
      </c>
      <c r="C61" s="333">
        <v>0</v>
      </c>
      <c r="D61" s="330" t="s">
        <v>1491</v>
      </c>
    </row>
    <row r="62" spans="1:4" ht="25.5" x14ac:dyDescent="0.2">
      <c r="A62" s="137" t="s">
        <v>1551</v>
      </c>
      <c r="B62" s="137" t="s">
        <v>1502</v>
      </c>
      <c r="C62" s="333">
        <v>0</v>
      </c>
      <c r="D62" s="330" t="s">
        <v>1491</v>
      </c>
    </row>
    <row r="63" spans="1:4" ht="12.75" x14ac:dyDescent="0.2">
      <c r="A63" s="137" t="s">
        <v>1552</v>
      </c>
      <c r="B63" s="137" t="s">
        <v>1507</v>
      </c>
      <c r="C63" s="333">
        <v>0</v>
      </c>
      <c r="D63" s="330" t="s">
        <v>1491</v>
      </c>
    </row>
    <row r="64" spans="1:4" ht="25.5" x14ac:dyDescent="0.2">
      <c r="A64" s="137" t="s">
        <v>1553</v>
      </c>
      <c r="B64" s="137" t="s">
        <v>1496</v>
      </c>
      <c r="C64" s="333">
        <v>0</v>
      </c>
      <c r="D64" s="330" t="s">
        <v>1491</v>
      </c>
    </row>
    <row r="65" spans="1:4" ht="25.5" x14ac:dyDescent="0.2">
      <c r="A65" s="137" t="s">
        <v>1554</v>
      </c>
      <c r="B65" s="137" t="s">
        <v>1503</v>
      </c>
      <c r="C65" s="333">
        <v>0</v>
      </c>
      <c r="D65" s="330" t="s">
        <v>1491</v>
      </c>
    </row>
    <row r="66" spans="1:4" ht="25.5" x14ac:dyDescent="0.2">
      <c r="A66" s="137" t="s">
        <v>1555</v>
      </c>
      <c r="B66" s="137" t="s">
        <v>1507</v>
      </c>
      <c r="C66" s="333">
        <v>0</v>
      </c>
      <c r="D66" s="330" t="s">
        <v>1491</v>
      </c>
    </row>
    <row r="67" spans="1:4" ht="25.5" x14ac:dyDescent="0.2">
      <c r="A67" s="137" t="s">
        <v>1556</v>
      </c>
      <c r="B67" s="137" t="s">
        <v>1506</v>
      </c>
      <c r="C67" s="333">
        <v>0</v>
      </c>
      <c r="D67" s="330" t="s">
        <v>1491</v>
      </c>
    </row>
    <row r="68" spans="1:4" ht="12.75" x14ac:dyDescent="0.2">
      <c r="A68" s="137" t="s">
        <v>1557</v>
      </c>
      <c r="B68" s="137" t="s">
        <v>1502</v>
      </c>
      <c r="C68" s="333">
        <v>0</v>
      </c>
      <c r="D68" s="330" t="s">
        <v>1491</v>
      </c>
    </row>
    <row r="69" spans="1:4" ht="25.5" x14ac:dyDescent="0.2">
      <c r="A69" s="137" t="s">
        <v>1558</v>
      </c>
      <c r="B69" s="137" t="s">
        <v>1504</v>
      </c>
      <c r="C69" s="333">
        <v>0</v>
      </c>
      <c r="D69" s="330" t="s">
        <v>1491</v>
      </c>
    </row>
    <row r="70" spans="1:4" ht="25.5" x14ac:dyDescent="0.2">
      <c r="A70" s="137" t="s">
        <v>1559</v>
      </c>
      <c r="B70" s="137" t="s">
        <v>1505</v>
      </c>
      <c r="C70" s="333">
        <v>0</v>
      </c>
      <c r="D70" s="330" t="s">
        <v>1491</v>
      </c>
    </row>
    <row r="71" spans="1:4" ht="25.5" x14ac:dyDescent="0.2">
      <c r="A71" s="137" t="s">
        <v>1560</v>
      </c>
      <c r="B71" s="137" t="s">
        <v>1506</v>
      </c>
      <c r="C71" s="333">
        <v>0</v>
      </c>
      <c r="D71" s="330" t="s">
        <v>1491</v>
      </c>
    </row>
    <row r="72" spans="1:4" ht="38.25" x14ac:dyDescent="0.2">
      <c r="A72" s="137" t="s">
        <v>1561</v>
      </c>
      <c r="B72" s="137" t="s">
        <v>1513</v>
      </c>
      <c r="C72" s="333">
        <v>0</v>
      </c>
      <c r="D72" s="330" t="s">
        <v>1491</v>
      </c>
    </row>
    <row r="73" spans="1:4" ht="12.75" x14ac:dyDescent="0.2">
      <c r="A73" s="137" t="s">
        <v>1562</v>
      </c>
      <c r="B73" s="137" t="s">
        <v>1501</v>
      </c>
      <c r="C73" s="333">
        <v>0</v>
      </c>
      <c r="D73" s="330" t="s">
        <v>1491</v>
      </c>
    </row>
    <row r="74" spans="1:4" ht="25.5" x14ac:dyDescent="0.2">
      <c r="A74" s="137" t="s">
        <v>1563</v>
      </c>
      <c r="B74" s="137" t="s">
        <v>1496</v>
      </c>
      <c r="C74" s="333">
        <v>0</v>
      </c>
      <c r="D74" s="330" t="s">
        <v>1491</v>
      </c>
    </row>
    <row r="75" spans="1:4" ht="12.75" x14ac:dyDescent="0.2">
      <c r="A75" s="137" t="s">
        <v>1564</v>
      </c>
      <c r="B75" s="137" t="s">
        <v>1502</v>
      </c>
      <c r="C75" s="333">
        <v>0</v>
      </c>
      <c r="D75" s="330" t="s">
        <v>1491</v>
      </c>
    </row>
    <row r="76" spans="1:4" ht="25.5" x14ac:dyDescent="0.2">
      <c r="A76" s="137" t="s">
        <v>1565</v>
      </c>
      <c r="B76" s="137" t="s">
        <v>1499</v>
      </c>
      <c r="C76" s="333">
        <v>0</v>
      </c>
      <c r="D76" s="330" t="s">
        <v>1491</v>
      </c>
    </row>
    <row r="77" spans="1:4" ht="25.5" x14ac:dyDescent="0.2">
      <c r="A77" s="137" t="s">
        <v>1566</v>
      </c>
      <c r="B77" s="137" t="s">
        <v>1503</v>
      </c>
      <c r="C77" s="333">
        <v>0</v>
      </c>
      <c r="D77" s="330" t="s">
        <v>1491</v>
      </c>
    </row>
    <row r="78" spans="1:4" ht="12.75" x14ac:dyDescent="0.2">
      <c r="A78" s="137" t="s">
        <v>1567</v>
      </c>
      <c r="B78" s="137" t="s">
        <v>1498</v>
      </c>
      <c r="C78" s="333">
        <v>0</v>
      </c>
      <c r="D78" s="330" t="s">
        <v>1491</v>
      </c>
    </row>
    <row r="79" spans="1:4" ht="25.5" x14ac:dyDescent="0.2">
      <c r="A79" s="137" t="s">
        <v>1568</v>
      </c>
      <c r="B79" s="137" t="s">
        <v>1500</v>
      </c>
      <c r="C79" s="333">
        <v>0</v>
      </c>
      <c r="D79" s="330" t="s">
        <v>1491</v>
      </c>
    </row>
    <row r="80" spans="1:4" ht="25.5" x14ac:dyDescent="0.2">
      <c r="A80" s="137" t="s">
        <v>1569</v>
      </c>
      <c r="B80" s="137" t="s">
        <v>1494</v>
      </c>
      <c r="C80" s="333">
        <v>0</v>
      </c>
      <c r="D80" s="330" t="s">
        <v>1491</v>
      </c>
    </row>
    <row r="81" spans="1:4" ht="25.5" x14ac:dyDescent="0.2">
      <c r="A81" s="137" t="s">
        <v>1570</v>
      </c>
      <c r="B81" s="137" t="s">
        <v>1496</v>
      </c>
      <c r="C81" s="333">
        <v>0</v>
      </c>
      <c r="D81" s="330" t="s">
        <v>1491</v>
      </c>
    </row>
    <row r="82" spans="1:4" ht="25.5" x14ac:dyDescent="0.2">
      <c r="A82" s="137" t="s">
        <v>1571</v>
      </c>
      <c r="B82" s="137" t="s">
        <v>1499</v>
      </c>
      <c r="C82" s="333">
        <v>0</v>
      </c>
      <c r="D82" s="330" t="s">
        <v>1491</v>
      </c>
    </row>
    <row r="83" spans="1:4" ht="25.5" x14ac:dyDescent="0.2">
      <c r="A83" s="137" t="s">
        <v>1572</v>
      </c>
      <c r="B83" s="137" t="s">
        <v>1502</v>
      </c>
      <c r="C83" s="333">
        <v>0</v>
      </c>
      <c r="D83" s="330" t="s">
        <v>1491</v>
      </c>
    </row>
    <row r="84" spans="1:4" ht="25.5" x14ac:dyDescent="0.2">
      <c r="A84" s="137" t="s">
        <v>1573</v>
      </c>
      <c r="B84" s="137">
        <v>0</v>
      </c>
      <c r="C84" s="333">
        <v>0</v>
      </c>
      <c r="D84" s="330" t="s">
        <v>1491</v>
      </c>
    </row>
    <row r="85" spans="1:4" ht="38.25" x14ac:dyDescent="0.2">
      <c r="A85" s="137" t="s">
        <v>1574</v>
      </c>
      <c r="B85" s="137" t="s">
        <v>1512</v>
      </c>
      <c r="C85" s="333">
        <v>0</v>
      </c>
      <c r="D85" s="330" t="s">
        <v>1491</v>
      </c>
    </row>
    <row r="86" spans="1:4" ht="12.75" x14ac:dyDescent="0.2">
      <c r="A86" s="137" t="s">
        <v>1575</v>
      </c>
      <c r="B86" s="137" t="s">
        <v>1507</v>
      </c>
      <c r="C86" s="333">
        <v>0</v>
      </c>
      <c r="D86" s="330" t="s">
        <v>1491</v>
      </c>
    </row>
    <row r="87" spans="1:4" ht="25.5" x14ac:dyDescent="0.2">
      <c r="A87" s="137" t="s">
        <v>1576</v>
      </c>
      <c r="B87" s="137" t="s">
        <v>1505</v>
      </c>
      <c r="C87" s="333">
        <v>0</v>
      </c>
      <c r="D87" s="330" t="s">
        <v>1491</v>
      </c>
    </row>
    <row r="88" spans="1:4" ht="25.5" x14ac:dyDescent="0.2">
      <c r="A88" s="137" t="s">
        <v>1577</v>
      </c>
      <c r="B88" s="137" t="s">
        <v>1494</v>
      </c>
      <c r="C88" s="333">
        <v>0</v>
      </c>
      <c r="D88" s="330" t="s">
        <v>1491</v>
      </c>
    </row>
    <row r="89" spans="1:4" ht="25.5" x14ac:dyDescent="0.2">
      <c r="A89" s="137" t="s">
        <v>1578</v>
      </c>
      <c r="B89" s="137" t="s">
        <v>1505</v>
      </c>
      <c r="C89" s="333">
        <v>0</v>
      </c>
      <c r="D89" s="330" t="s">
        <v>1491</v>
      </c>
    </row>
    <row r="90" spans="1:4" ht="12.75" x14ac:dyDescent="0.2">
      <c r="A90" s="137" t="s">
        <v>1579</v>
      </c>
      <c r="B90" s="137" t="s">
        <v>1492</v>
      </c>
      <c r="C90" s="333">
        <v>0</v>
      </c>
      <c r="D90" s="330" t="s">
        <v>1491</v>
      </c>
    </row>
    <row r="91" spans="1:4" ht="12.75" x14ac:dyDescent="0.2">
      <c r="A91" s="137" t="s">
        <v>1580</v>
      </c>
      <c r="B91" s="137" t="s">
        <v>1501</v>
      </c>
      <c r="C91" s="333">
        <v>0</v>
      </c>
      <c r="D91" s="330" t="s">
        <v>1491</v>
      </c>
    </row>
    <row r="92" spans="1:4" ht="25.5" x14ac:dyDescent="0.2">
      <c r="A92" s="137" t="s">
        <v>1581</v>
      </c>
      <c r="B92" s="137" t="s">
        <v>1501</v>
      </c>
      <c r="C92" s="333">
        <v>0</v>
      </c>
      <c r="D92" s="330" t="s">
        <v>1491</v>
      </c>
    </row>
    <row r="93" spans="1:4" ht="25.5" x14ac:dyDescent="0.2">
      <c r="A93" s="137" t="s">
        <v>1582</v>
      </c>
      <c r="B93" s="137" t="s">
        <v>1499</v>
      </c>
      <c r="C93" s="333">
        <v>0</v>
      </c>
      <c r="D93" s="330" t="s">
        <v>1491</v>
      </c>
    </row>
    <row r="94" spans="1:4" ht="25.5" x14ac:dyDescent="0.2">
      <c r="A94" s="137" t="s">
        <v>1583</v>
      </c>
      <c r="B94" s="137" t="s">
        <v>1501</v>
      </c>
      <c r="C94" s="333">
        <v>0</v>
      </c>
      <c r="D94" s="330" t="s">
        <v>1491</v>
      </c>
    </row>
    <row r="95" spans="1:4" ht="25.5" x14ac:dyDescent="0.2">
      <c r="A95" s="137" t="s">
        <v>1584</v>
      </c>
      <c r="B95" s="137" t="s">
        <v>1500</v>
      </c>
      <c r="C95" s="333">
        <v>0</v>
      </c>
      <c r="D95" s="330" t="s">
        <v>1491</v>
      </c>
    </row>
    <row r="96" spans="1:4" ht="12.75" x14ac:dyDescent="0.2">
      <c r="A96" s="137" t="s">
        <v>1585</v>
      </c>
      <c r="B96" s="137">
        <v>0</v>
      </c>
      <c r="C96" s="333">
        <v>0</v>
      </c>
      <c r="D96" s="330" t="s">
        <v>1491</v>
      </c>
    </row>
    <row r="97" spans="1:4" ht="12.75" x14ac:dyDescent="0.2">
      <c r="A97" s="137" t="s">
        <v>1586</v>
      </c>
      <c r="B97" s="137" t="s">
        <v>1585</v>
      </c>
      <c r="C97" s="333">
        <v>0</v>
      </c>
      <c r="D97" s="330" t="s">
        <v>1491</v>
      </c>
    </row>
    <row r="98" spans="1:4" ht="25.5" x14ac:dyDescent="0.2">
      <c r="A98" s="137" t="s">
        <v>1587</v>
      </c>
      <c r="B98" s="137" t="s">
        <v>1585</v>
      </c>
      <c r="C98" s="333">
        <v>0</v>
      </c>
      <c r="D98" s="330" t="s">
        <v>1491</v>
      </c>
    </row>
    <row r="99" spans="1:4" ht="25.5" x14ac:dyDescent="0.2">
      <c r="A99" s="137" t="s">
        <v>1588</v>
      </c>
      <c r="B99" s="137" t="s">
        <v>1585</v>
      </c>
      <c r="C99" s="333">
        <v>0.95784624870289781</v>
      </c>
      <c r="D99" s="330" t="s">
        <v>1491</v>
      </c>
    </row>
    <row r="100" spans="1:4" ht="25.5" x14ac:dyDescent="0.2">
      <c r="A100" s="137" t="s">
        <v>1589</v>
      </c>
      <c r="B100" s="137" t="s">
        <v>1585</v>
      </c>
      <c r="C100" s="333">
        <v>1.0339412756470874</v>
      </c>
      <c r="D100" s="330" t="s">
        <v>1491</v>
      </c>
    </row>
    <row r="101" spans="1:4" ht="12.75" x14ac:dyDescent="0.2">
      <c r="A101" s="137" t="s">
        <v>1590</v>
      </c>
      <c r="B101" s="137">
        <v>0</v>
      </c>
      <c r="C101" s="333">
        <v>0</v>
      </c>
      <c r="D101" s="330" t="s">
        <v>1491</v>
      </c>
    </row>
    <row r="102" spans="1:4" ht="12.75" x14ac:dyDescent="0.2">
      <c r="A102" s="137" t="s">
        <v>1591</v>
      </c>
      <c r="B102" s="137" t="s">
        <v>1585</v>
      </c>
      <c r="C102" s="333">
        <v>0</v>
      </c>
      <c r="D102" s="330" t="s">
        <v>1491</v>
      </c>
    </row>
    <row r="103" spans="1:4" ht="12.75" x14ac:dyDescent="0.2">
      <c r="A103" s="137" t="s">
        <v>1592</v>
      </c>
      <c r="B103" s="137">
        <v>0</v>
      </c>
      <c r="C103" s="333">
        <v>0</v>
      </c>
      <c r="D103" s="330" t="s">
        <v>1491</v>
      </c>
    </row>
    <row r="104" spans="1:4" ht="12.75" x14ac:dyDescent="0.2">
      <c r="A104" s="137" t="s">
        <v>1593</v>
      </c>
      <c r="B104" s="137" t="s">
        <v>1585</v>
      </c>
      <c r="C104" s="333">
        <v>0</v>
      </c>
      <c r="D104" s="330" t="s">
        <v>1491</v>
      </c>
    </row>
    <row r="105" spans="1:4" ht="12.75" x14ac:dyDescent="0.2">
      <c r="A105" s="137" t="s">
        <v>1594</v>
      </c>
      <c r="B105" s="137">
        <v>0</v>
      </c>
      <c r="C105" s="333">
        <v>0</v>
      </c>
      <c r="D105" s="330" t="s">
        <v>1491</v>
      </c>
    </row>
    <row r="106" spans="1:4" ht="12.75" x14ac:dyDescent="0.2">
      <c r="A106" s="137" t="s">
        <v>1595</v>
      </c>
      <c r="B106" s="137" t="s">
        <v>1585</v>
      </c>
      <c r="C106" s="333">
        <v>0</v>
      </c>
      <c r="D106" s="330" t="s">
        <v>1491</v>
      </c>
    </row>
    <row r="107" spans="1:4" ht="12.75" x14ac:dyDescent="0.2">
      <c r="A107" s="137" t="s">
        <v>1596</v>
      </c>
      <c r="B107" s="137" t="s">
        <v>1585</v>
      </c>
      <c r="C107" s="333">
        <v>0</v>
      </c>
      <c r="D107" s="330" t="s">
        <v>1491</v>
      </c>
    </row>
    <row r="108" spans="1:4" ht="12.75" x14ac:dyDescent="0.2">
      <c r="A108" s="137" t="s">
        <v>1597</v>
      </c>
      <c r="B108" s="137">
        <v>0</v>
      </c>
      <c r="C108" s="333">
        <v>0</v>
      </c>
      <c r="D108" s="330" t="s">
        <v>1491</v>
      </c>
    </row>
    <row r="109" spans="1:4" ht="12.75" x14ac:dyDescent="0.2">
      <c r="A109" s="137" t="s">
        <v>1598</v>
      </c>
      <c r="B109" s="137">
        <v>0</v>
      </c>
      <c r="C109" s="333">
        <v>0</v>
      </c>
      <c r="D109" s="330" t="s">
        <v>1491</v>
      </c>
    </row>
    <row r="110" spans="1:4" ht="76.5" x14ac:dyDescent="0.2">
      <c r="A110" s="137" t="s">
        <v>1599</v>
      </c>
      <c r="B110" s="137" t="s">
        <v>1585</v>
      </c>
      <c r="C110" s="333">
        <v>0.74438262279113432</v>
      </c>
      <c r="D110" s="330" t="s">
        <v>1491</v>
      </c>
    </row>
    <row r="111" spans="1:4" ht="63.75" x14ac:dyDescent="0.2">
      <c r="A111" s="137" t="s">
        <v>1600</v>
      </c>
      <c r="B111" s="137" t="s">
        <v>1585</v>
      </c>
      <c r="C111" s="333">
        <v>0.99868907750454505</v>
      </c>
      <c r="D111" s="330" t="s">
        <v>1491</v>
      </c>
    </row>
    <row r="112" spans="1:4" ht="63.75" x14ac:dyDescent="0.2">
      <c r="A112" s="137" t="s">
        <v>1601</v>
      </c>
      <c r="B112" s="137" t="s">
        <v>1585</v>
      </c>
      <c r="C112" s="333">
        <v>0.99792598008114908</v>
      </c>
      <c r="D112" s="330" t="s">
        <v>1491</v>
      </c>
    </row>
    <row r="113" spans="1:4" ht="63.75" x14ac:dyDescent="0.2">
      <c r="A113" s="137" t="s">
        <v>1602</v>
      </c>
      <c r="B113" s="137" t="s">
        <v>1585</v>
      </c>
      <c r="C113" s="333">
        <v>0.99834691045091628</v>
      </c>
      <c r="D113" s="330" t="s">
        <v>1491</v>
      </c>
    </row>
    <row r="114" spans="1:4" ht="63.75" x14ac:dyDescent="0.2">
      <c r="A114" s="137" t="s">
        <v>1603</v>
      </c>
      <c r="B114" s="137" t="s">
        <v>1585</v>
      </c>
      <c r="C114" s="333">
        <v>0.99824878096983205</v>
      </c>
      <c r="D114" s="330" t="s">
        <v>1491</v>
      </c>
    </row>
    <row r="115" spans="1:4" ht="63.75" x14ac:dyDescent="0.2">
      <c r="A115" s="137" t="s">
        <v>1604</v>
      </c>
      <c r="B115" s="137" t="s">
        <v>1585</v>
      </c>
      <c r="C115" s="333">
        <v>1.0053472229732032</v>
      </c>
      <c r="D115" s="330" t="s">
        <v>1491</v>
      </c>
    </row>
    <row r="116" spans="1:4" ht="63.75" x14ac:dyDescent="0.2">
      <c r="A116" s="137" t="s">
        <v>1605</v>
      </c>
      <c r="B116" s="137" t="s">
        <v>1585</v>
      </c>
      <c r="C116" s="333">
        <v>0.99637907393550762</v>
      </c>
      <c r="D116" s="330" t="s">
        <v>1491</v>
      </c>
    </row>
    <row r="117" spans="1:4" ht="63.75" x14ac:dyDescent="0.2">
      <c r="A117" s="137" t="s">
        <v>1606</v>
      </c>
      <c r="B117" s="137" t="s">
        <v>1585</v>
      </c>
      <c r="C117" s="333">
        <v>0</v>
      </c>
      <c r="D117" s="330" t="s">
        <v>1491</v>
      </c>
    </row>
    <row r="118" spans="1:4" ht="51" x14ac:dyDescent="0.2">
      <c r="A118" s="137" t="s">
        <v>1607</v>
      </c>
      <c r="B118" s="137" t="s">
        <v>1585</v>
      </c>
      <c r="C118" s="333">
        <v>0</v>
      </c>
      <c r="D118" s="330" t="s">
        <v>1491</v>
      </c>
    </row>
    <row r="119" spans="1:4" ht="51" x14ac:dyDescent="0.2">
      <c r="A119" s="137" t="s">
        <v>1608</v>
      </c>
      <c r="B119" s="137" t="s">
        <v>1609</v>
      </c>
      <c r="C119" s="333">
        <v>0</v>
      </c>
      <c r="D119" s="330" t="s">
        <v>1491</v>
      </c>
    </row>
    <row r="120" spans="1:4" ht="25.5" x14ac:dyDescent="0.2">
      <c r="A120" s="137" t="s">
        <v>1610</v>
      </c>
      <c r="B120" s="137" t="s">
        <v>1587</v>
      </c>
      <c r="C120" s="333">
        <v>0</v>
      </c>
      <c r="D120" s="330" t="s">
        <v>1491</v>
      </c>
    </row>
    <row r="121" spans="1:4" ht="25.5" x14ac:dyDescent="0.2">
      <c r="A121" s="137" t="s">
        <v>1611</v>
      </c>
      <c r="B121" s="137" t="s">
        <v>1587</v>
      </c>
      <c r="C121" s="333">
        <v>0</v>
      </c>
      <c r="D121" s="330" t="s">
        <v>1491</v>
      </c>
    </row>
    <row r="122" spans="1:4" ht="25.5" x14ac:dyDescent="0.2">
      <c r="A122" s="137" t="s">
        <v>1612</v>
      </c>
      <c r="B122" s="137" t="s">
        <v>1593</v>
      </c>
      <c r="C122" s="333">
        <v>0</v>
      </c>
      <c r="D122" s="330" t="s">
        <v>1491</v>
      </c>
    </row>
    <row r="123" spans="1:4" ht="25.5" x14ac:dyDescent="0.2">
      <c r="A123" s="137" t="s">
        <v>1613</v>
      </c>
      <c r="B123" s="137" t="s">
        <v>1586</v>
      </c>
      <c r="C123" s="333">
        <v>0</v>
      </c>
      <c r="D123" s="330" t="s">
        <v>1491</v>
      </c>
    </row>
    <row r="124" spans="1:4" ht="25.5" x14ac:dyDescent="0.2">
      <c r="A124" s="137" t="s">
        <v>1614</v>
      </c>
      <c r="B124" s="137" t="s">
        <v>1591</v>
      </c>
      <c r="C124" s="333">
        <v>0</v>
      </c>
      <c r="D124" s="330" t="s">
        <v>1491</v>
      </c>
    </row>
    <row r="125" spans="1:4" ht="25.5" x14ac:dyDescent="0.2">
      <c r="A125" s="137" t="s">
        <v>1615</v>
      </c>
      <c r="B125" s="137" t="s">
        <v>1586</v>
      </c>
      <c r="C125" s="333">
        <v>0</v>
      </c>
      <c r="D125" s="330" t="s">
        <v>1491</v>
      </c>
    </row>
    <row r="126" spans="1:4" ht="25.5" x14ac:dyDescent="0.2">
      <c r="A126" s="137" t="s">
        <v>1616</v>
      </c>
      <c r="B126" s="137" t="s">
        <v>1586</v>
      </c>
      <c r="C126" s="333">
        <v>0</v>
      </c>
      <c r="D126" s="330" t="s">
        <v>1491</v>
      </c>
    </row>
    <row r="127" spans="1:4" ht="25.5" x14ac:dyDescent="0.2">
      <c r="A127" s="137" t="s">
        <v>1617</v>
      </c>
      <c r="B127" s="137" t="s">
        <v>1587</v>
      </c>
      <c r="C127" s="333">
        <v>0</v>
      </c>
      <c r="D127" s="330" t="s">
        <v>1491</v>
      </c>
    </row>
    <row r="128" spans="1:4" ht="38.25" x14ac:dyDescent="0.2">
      <c r="A128" s="137" t="s">
        <v>1618</v>
      </c>
      <c r="B128" s="137" t="s">
        <v>1604</v>
      </c>
      <c r="C128" s="333">
        <v>0</v>
      </c>
      <c r="D128" s="330" t="s">
        <v>1491</v>
      </c>
    </row>
    <row r="129" spans="1:4" ht="25.5" x14ac:dyDescent="0.2">
      <c r="A129" s="137" t="s">
        <v>1619</v>
      </c>
      <c r="B129" s="137" t="s">
        <v>1587</v>
      </c>
      <c r="C129" s="333">
        <v>0</v>
      </c>
      <c r="D129" s="330" t="s">
        <v>1491</v>
      </c>
    </row>
    <row r="130" spans="1:4" ht="25.5" x14ac:dyDescent="0.2">
      <c r="A130" s="137" t="s">
        <v>1620</v>
      </c>
      <c r="B130" s="137" t="s">
        <v>1591</v>
      </c>
      <c r="C130" s="333">
        <v>0</v>
      </c>
      <c r="D130" s="330" t="s">
        <v>1491</v>
      </c>
    </row>
    <row r="131" spans="1:4" ht="25.5" x14ac:dyDescent="0.2">
      <c r="A131" s="137" t="s">
        <v>1621</v>
      </c>
      <c r="B131" s="137" t="s">
        <v>1587</v>
      </c>
      <c r="C131" s="333">
        <v>0</v>
      </c>
      <c r="D131" s="330" t="s">
        <v>1491</v>
      </c>
    </row>
    <row r="132" spans="1:4" ht="25.5" x14ac:dyDescent="0.2">
      <c r="A132" s="137" t="s">
        <v>1622</v>
      </c>
      <c r="B132" s="137" t="s">
        <v>1587</v>
      </c>
      <c r="C132" s="333">
        <v>0</v>
      </c>
      <c r="D132" s="330" t="s">
        <v>1491</v>
      </c>
    </row>
    <row r="133" spans="1:4" ht="51" x14ac:dyDescent="0.2">
      <c r="A133" s="137" t="s">
        <v>1623</v>
      </c>
      <c r="B133" s="137" t="s">
        <v>1600</v>
      </c>
      <c r="C133" s="333">
        <v>0</v>
      </c>
      <c r="D133" s="330" t="s">
        <v>1491</v>
      </c>
    </row>
    <row r="134" spans="1:4" ht="25.5" x14ac:dyDescent="0.2">
      <c r="A134" s="137" t="s">
        <v>1624</v>
      </c>
      <c r="B134" s="137" t="s">
        <v>1587</v>
      </c>
      <c r="C134" s="333">
        <v>0</v>
      </c>
      <c r="D134" s="330" t="s">
        <v>1491</v>
      </c>
    </row>
    <row r="135" spans="1:4" ht="25.5" x14ac:dyDescent="0.2">
      <c r="A135" s="137" t="s">
        <v>1625</v>
      </c>
      <c r="B135" s="137" t="s">
        <v>1587</v>
      </c>
      <c r="C135" s="333">
        <v>0</v>
      </c>
      <c r="D135" s="330" t="s">
        <v>1491</v>
      </c>
    </row>
    <row r="136" spans="1:4" ht="38.25" x14ac:dyDescent="0.2">
      <c r="A136" s="137" t="s">
        <v>1626</v>
      </c>
      <c r="B136" s="137" t="s">
        <v>1605</v>
      </c>
      <c r="C136" s="333">
        <v>0</v>
      </c>
      <c r="D136" s="330" t="s">
        <v>1491</v>
      </c>
    </row>
    <row r="137" spans="1:4" ht="25.5" x14ac:dyDescent="0.2">
      <c r="A137" s="137" t="s">
        <v>1627</v>
      </c>
      <c r="B137" s="137" t="s">
        <v>1591</v>
      </c>
      <c r="C137" s="333">
        <v>0</v>
      </c>
      <c r="D137" s="330" t="s">
        <v>1491</v>
      </c>
    </row>
    <row r="138" spans="1:4" ht="25.5" x14ac:dyDescent="0.2">
      <c r="A138" s="137" t="s">
        <v>1628</v>
      </c>
      <c r="B138" s="137" t="s">
        <v>1591</v>
      </c>
      <c r="C138" s="333">
        <v>0</v>
      </c>
      <c r="D138" s="330" t="s">
        <v>1491</v>
      </c>
    </row>
    <row r="139" spans="1:4" ht="25.5" x14ac:dyDescent="0.2">
      <c r="A139" s="137" t="s">
        <v>1629</v>
      </c>
      <c r="B139" s="137" t="s">
        <v>1593</v>
      </c>
      <c r="C139" s="333">
        <v>0</v>
      </c>
      <c r="D139" s="330" t="s">
        <v>1491</v>
      </c>
    </row>
    <row r="140" spans="1:4" ht="25.5" x14ac:dyDescent="0.2">
      <c r="A140" s="137" t="s">
        <v>1630</v>
      </c>
      <c r="B140" s="137" t="s">
        <v>1595</v>
      </c>
      <c r="C140" s="333">
        <v>0</v>
      </c>
      <c r="D140" s="330" t="s">
        <v>1491</v>
      </c>
    </row>
    <row r="141" spans="1:4" ht="38.25" x14ac:dyDescent="0.2">
      <c r="A141" s="137" t="s">
        <v>1631</v>
      </c>
      <c r="B141" s="137" t="s">
        <v>1608</v>
      </c>
      <c r="C141" s="333">
        <v>0</v>
      </c>
      <c r="D141" s="330" t="s">
        <v>1491</v>
      </c>
    </row>
    <row r="142" spans="1:4" ht="25.5" x14ac:dyDescent="0.2">
      <c r="A142" s="137" t="s">
        <v>1632</v>
      </c>
      <c r="B142" s="137" t="s">
        <v>1588</v>
      </c>
      <c r="C142" s="333">
        <v>0</v>
      </c>
      <c r="D142" s="330" t="s">
        <v>1491</v>
      </c>
    </row>
    <row r="143" spans="1:4" ht="25.5" x14ac:dyDescent="0.2">
      <c r="A143" s="137" t="s">
        <v>1633</v>
      </c>
      <c r="B143" s="137" t="s">
        <v>1594</v>
      </c>
      <c r="C143" s="333">
        <v>0</v>
      </c>
      <c r="D143" s="330" t="s">
        <v>1491</v>
      </c>
    </row>
    <row r="144" spans="1:4" ht="25.5" x14ac:dyDescent="0.2">
      <c r="A144" s="137" t="s">
        <v>1634</v>
      </c>
      <c r="B144" s="137" t="s">
        <v>1596</v>
      </c>
      <c r="C144" s="333">
        <v>0</v>
      </c>
      <c r="D144" s="330" t="s">
        <v>1491</v>
      </c>
    </row>
    <row r="145" spans="1:4" ht="38.25" x14ac:dyDescent="0.2">
      <c r="A145" s="137" t="s">
        <v>1635</v>
      </c>
      <c r="B145" s="137" t="s">
        <v>1607</v>
      </c>
      <c r="C145" s="333">
        <v>0</v>
      </c>
      <c r="D145" s="330" t="s">
        <v>1491</v>
      </c>
    </row>
    <row r="146" spans="1:4" ht="25.5" x14ac:dyDescent="0.2">
      <c r="A146" s="137" t="s">
        <v>1636</v>
      </c>
      <c r="B146" s="137" t="s">
        <v>1594</v>
      </c>
      <c r="C146" s="333">
        <v>0</v>
      </c>
      <c r="D146" s="330" t="s">
        <v>1491</v>
      </c>
    </row>
    <row r="147" spans="1:4" ht="25.5" x14ac:dyDescent="0.2">
      <c r="A147" s="137" t="s">
        <v>1637</v>
      </c>
      <c r="B147" s="137" t="s">
        <v>1593</v>
      </c>
      <c r="C147" s="333">
        <v>0</v>
      </c>
      <c r="D147" s="330" t="s">
        <v>1491</v>
      </c>
    </row>
    <row r="148" spans="1:4" ht="38.25" x14ac:dyDescent="0.2">
      <c r="A148" s="137" t="s">
        <v>1638</v>
      </c>
      <c r="B148" s="137" t="s">
        <v>1603</v>
      </c>
      <c r="C148" s="333">
        <v>0</v>
      </c>
      <c r="D148" s="330" t="s">
        <v>1491</v>
      </c>
    </row>
    <row r="149" spans="1:4" ht="38.25" x14ac:dyDescent="0.2">
      <c r="A149" s="137" t="s">
        <v>1639</v>
      </c>
      <c r="B149" s="137" t="s">
        <v>1602</v>
      </c>
      <c r="C149" s="333">
        <v>0</v>
      </c>
      <c r="D149" s="330" t="s">
        <v>1491</v>
      </c>
    </row>
    <row r="150" spans="1:4" ht="25.5" x14ac:dyDescent="0.2">
      <c r="A150" s="137" t="s">
        <v>1640</v>
      </c>
      <c r="B150" s="137" t="s">
        <v>1586</v>
      </c>
      <c r="C150" s="333">
        <v>0</v>
      </c>
      <c r="D150" s="330" t="s">
        <v>1491</v>
      </c>
    </row>
    <row r="151" spans="1:4" ht="25.5" x14ac:dyDescent="0.2">
      <c r="A151" s="137" t="s">
        <v>1641</v>
      </c>
      <c r="B151" s="137" t="s">
        <v>1591</v>
      </c>
      <c r="C151" s="333">
        <v>0</v>
      </c>
      <c r="D151" s="330" t="s">
        <v>1491</v>
      </c>
    </row>
    <row r="152" spans="1:4" ht="25.5" x14ac:dyDescent="0.2">
      <c r="A152" s="137" t="s">
        <v>1642</v>
      </c>
      <c r="B152" s="137" t="s">
        <v>1585</v>
      </c>
      <c r="C152" s="333">
        <v>0</v>
      </c>
      <c r="D152" s="330" t="s">
        <v>1491</v>
      </c>
    </row>
    <row r="153" spans="1:4" ht="25.5" x14ac:dyDescent="0.2">
      <c r="A153" s="137" t="s">
        <v>1643</v>
      </c>
      <c r="B153" s="137" t="s">
        <v>1596</v>
      </c>
      <c r="C153" s="333">
        <v>0</v>
      </c>
      <c r="D153" s="330" t="s">
        <v>1491</v>
      </c>
    </row>
    <row r="154" spans="1:4" ht="25.5" x14ac:dyDescent="0.2">
      <c r="A154" s="137" t="s">
        <v>1644</v>
      </c>
      <c r="B154" s="137" t="s">
        <v>1587</v>
      </c>
      <c r="C154" s="333">
        <v>0</v>
      </c>
      <c r="D154" s="330" t="s">
        <v>1491</v>
      </c>
    </row>
    <row r="155" spans="1:4" ht="25.5" x14ac:dyDescent="0.2">
      <c r="A155" s="137" t="s">
        <v>1645</v>
      </c>
      <c r="B155" s="137" t="s">
        <v>1595</v>
      </c>
      <c r="C155" s="333">
        <v>0</v>
      </c>
      <c r="D155" s="330" t="s">
        <v>1491</v>
      </c>
    </row>
    <row r="156" spans="1:4" ht="25.5" x14ac:dyDescent="0.2">
      <c r="A156" s="137" t="s">
        <v>1646</v>
      </c>
      <c r="B156" s="137" t="s">
        <v>1596</v>
      </c>
      <c r="C156" s="333">
        <v>0</v>
      </c>
      <c r="D156" s="330" t="s">
        <v>1491</v>
      </c>
    </row>
    <row r="157" spans="1:4" ht="25.5" x14ac:dyDescent="0.2">
      <c r="A157" s="137" t="s">
        <v>1647</v>
      </c>
      <c r="B157" s="137" t="s">
        <v>1587</v>
      </c>
      <c r="C157" s="333">
        <v>0</v>
      </c>
      <c r="D157" s="330" t="s">
        <v>1491</v>
      </c>
    </row>
    <row r="158" spans="1:4" ht="25.5" x14ac:dyDescent="0.2">
      <c r="A158" s="137" t="s">
        <v>1648</v>
      </c>
      <c r="B158" s="137" t="s">
        <v>1591</v>
      </c>
      <c r="C158" s="333">
        <v>0</v>
      </c>
      <c r="D158" s="330" t="s">
        <v>1491</v>
      </c>
    </row>
    <row r="159" spans="1:4" ht="25.5" x14ac:dyDescent="0.2">
      <c r="A159" s="137" t="s">
        <v>1649</v>
      </c>
      <c r="B159" s="137" t="s">
        <v>1593</v>
      </c>
      <c r="C159" s="333">
        <v>0</v>
      </c>
      <c r="D159" s="330" t="s">
        <v>1491</v>
      </c>
    </row>
    <row r="160" spans="1:4" ht="51" x14ac:dyDescent="0.2">
      <c r="A160" s="137" t="s">
        <v>1650</v>
      </c>
      <c r="B160" s="137" t="s">
        <v>1601</v>
      </c>
      <c r="C160" s="333">
        <v>0</v>
      </c>
      <c r="D160" s="330" t="s">
        <v>1491</v>
      </c>
    </row>
    <row r="161" spans="1:4" ht="25.5" x14ac:dyDescent="0.2">
      <c r="A161" s="137" t="s">
        <v>1651</v>
      </c>
      <c r="B161" s="137" t="s">
        <v>1596</v>
      </c>
      <c r="C161" s="333">
        <v>0</v>
      </c>
      <c r="D161" s="330" t="s">
        <v>1491</v>
      </c>
    </row>
    <row r="162" spans="1:4" ht="25.5" x14ac:dyDescent="0.2">
      <c r="A162" s="137" t="s">
        <v>1652</v>
      </c>
      <c r="B162" s="137" t="s">
        <v>1596</v>
      </c>
      <c r="C162" s="333">
        <v>0</v>
      </c>
      <c r="D162" s="330" t="s">
        <v>1491</v>
      </c>
    </row>
    <row r="163" spans="1:4" ht="25.5" x14ac:dyDescent="0.2">
      <c r="A163" s="137" t="s">
        <v>1653</v>
      </c>
      <c r="B163" s="137" t="s">
        <v>1587</v>
      </c>
      <c r="C163" s="333">
        <v>0</v>
      </c>
      <c r="D163" s="330" t="s">
        <v>1491</v>
      </c>
    </row>
    <row r="164" spans="1:4" ht="25.5" x14ac:dyDescent="0.2">
      <c r="A164" s="137" t="s">
        <v>1654</v>
      </c>
      <c r="B164" s="137" t="s">
        <v>1595</v>
      </c>
      <c r="C164" s="333">
        <v>0</v>
      </c>
      <c r="D164" s="330" t="s">
        <v>1491</v>
      </c>
    </row>
    <row r="165" spans="1:4" ht="63.75" x14ac:dyDescent="0.2">
      <c r="A165" s="137" t="s">
        <v>1655</v>
      </c>
      <c r="B165" s="137" t="s">
        <v>1599</v>
      </c>
      <c r="C165" s="333">
        <v>0</v>
      </c>
      <c r="D165" s="330" t="s">
        <v>1491</v>
      </c>
    </row>
    <row r="166" spans="1:4" ht="25.5" x14ac:dyDescent="0.2">
      <c r="A166" s="137" t="s">
        <v>1656</v>
      </c>
      <c r="B166" s="137" t="s">
        <v>1586</v>
      </c>
      <c r="C166" s="333">
        <v>0</v>
      </c>
      <c r="D166" s="330" t="s">
        <v>1491</v>
      </c>
    </row>
    <row r="167" spans="1:4" ht="25.5" x14ac:dyDescent="0.2">
      <c r="A167" s="137" t="s">
        <v>1657</v>
      </c>
      <c r="B167" s="137" t="s">
        <v>1591</v>
      </c>
      <c r="C167" s="333">
        <v>0</v>
      </c>
      <c r="D167" s="330" t="s">
        <v>1491</v>
      </c>
    </row>
    <row r="168" spans="1:4" ht="12.75" x14ac:dyDescent="0.2">
      <c r="A168" s="137" t="s">
        <v>1658</v>
      </c>
      <c r="B168" s="137" t="s">
        <v>1596</v>
      </c>
      <c r="C168" s="333">
        <v>0</v>
      </c>
      <c r="D168" s="330" t="s">
        <v>1491</v>
      </c>
    </row>
    <row r="169" spans="1:4" ht="25.5" x14ac:dyDescent="0.2">
      <c r="A169" s="137" t="s">
        <v>1659</v>
      </c>
      <c r="B169" s="137" t="s">
        <v>1591</v>
      </c>
      <c r="C169" s="333">
        <v>0</v>
      </c>
      <c r="D169" s="330" t="s">
        <v>1491</v>
      </c>
    </row>
    <row r="170" spans="1:4" ht="25.5" x14ac:dyDescent="0.2">
      <c r="A170" s="137" t="s">
        <v>1660</v>
      </c>
      <c r="B170" s="137" t="s">
        <v>1587</v>
      </c>
      <c r="C170" s="333">
        <v>0</v>
      </c>
      <c r="D170" s="330" t="s">
        <v>1491</v>
      </c>
    </row>
    <row r="171" spans="1:4" ht="38.25" x14ac:dyDescent="0.2">
      <c r="A171" s="137" t="s">
        <v>1661</v>
      </c>
      <c r="B171" s="137" t="s">
        <v>1606</v>
      </c>
      <c r="C171" s="333">
        <v>0</v>
      </c>
      <c r="D171" s="330" t="s">
        <v>1491</v>
      </c>
    </row>
    <row r="172" spans="1:4" ht="25.5" x14ac:dyDescent="0.2">
      <c r="A172" s="137" t="s">
        <v>1662</v>
      </c>
      <c r="B172" s="137" t="s">
        <v>1596</v>
      </c>
      <c r="C172" s="333">
        <v>0</v>
      </c>
      <c r="D172" s="330" t="s">
        <v>1491</v>
      </c>
    </row>
    <row r="173" spans="1:4" ht="12.75" x14ac:dyDescent="0.2">
      <c r="A173" s="137" t="s">
        <v>1663</v>
      </c>
      <c r="B173" s="137">
        <v>0</v>
      </c>
      <c r="C173" s="333">
        <v>0</v>
      </c>
      <c r="D173" s="330" t="s">
        <v>1491</v>
      </c>
    </row>
    <row r="174" spans="1:4" ht="12.75" x14ac:dyDescent="0.2">
      <c r="A174" s="137" t="s">
        <v>1664</v>
      </c>
      <c r="B174" s="137">
        <v>0</v>
      </c>
      <c r="C174" s="333">
        <v>3.0846707738070349</v>
      </c>
      <c r="D174" s="330" t="s">
        <v>1491</v>
      </c>
    </row>
    <row r="175" spans="1:4" ht="12.75" x14ac:dyDescent="0.2">
      <c r="A175" s="137" t="s">
        <v>1665</v>
      </c>
      <c r="B175" s="137" t="s">
        <v>1664</v>
      </c>
      <c r="C175" s="333">
        <v>0</v>
      </c>
      <c r="D175" s="330" t="s">
        <v>1491</v>
      </c>
    </row>
    <row r="176" spans="1:4" ht="12.75" x14ac:dyDescent="0.2">
      <c r="A176" s="137" t="s">
        <v>1666</v>
      </c>
      <c r="B176" s="137" t="s">
        <v>1664</v>
      </c>
      <c r="C176" s="333">
        <v>0</v>
      </c>
      <c r="D176" s="330" t="s">
        <v>1491</v>
      </c>
    </row>
    <row r="177" spans="1:4" ht="12.75" x14ac:dyDescent="0.2">
      <c r="A177" s="137" t="s">
        <v>1667</v>
      </c>
      <c r="B177" s="137" t="s">
        <v>1664</v>
      </c>
      <c r="C177" s="333">
        <v>0</v>
      </c>
      <c r="D177" s="330" t="s">
        <v>1491</v>
      </c>
    </row>
    <row r="178" spans="1:4" ht="12.75" x14ac:dyDescent="0.2">
      <c r="A178" s="137" t="s">
        <v>1668</v>
      </c>
      <c r="B178" s="137" t="s">
        <v>1663</v>
      </c>
      <c r="C178" s="333">
        <v>0</v>
      </c>
      <c r="D178" s="330" t="s">
        <v>1491</v>
      </c>
    </row>
    <row r="179" spans="1:4" ht="12.75" x14ac:dyDescent="0.2">
      <c r="A179" s="137" t="s">
        <v>1669</v>
      </c>
      <c r="B179" s="137" t="s">
        <v>1663</v>
      </c>
      <c r="C179" s="333">
        <v>0</v>
      </c>
      <c r="D179" s="330" t="s">
        <v>1491</v>
      </c>
    </row>
    <row r="180" spans="1:4" ht="12.75" x14ac:dyDescent="0.2">
      <c r="A180" s="137" t="s">
        <v>1670</v>
      </c>
      <c r="B180" s="137" t="s">
        <v>1663</v>
      </c>
      <c r="C180" s="333">
        <v>0</v>
      </c>
      <c r="D180" s="330" t="s">
        <v>1491</v>
      </c>
    </row>
    <row r="181" spans="1:4" ht="12.75" x14ac:dyDescent="0.2">
      <c r="A181" s="137" t="s">
        <v>1671</v>
      </c>
      <c r="B181" s="137" t="s">
        <v>1664</v>
      </c>
      <c r="C181" s="333">
        <v>0</v>
      </c>
      <c r="D181" s="330" t="s">
        <v>1491</v>
      </c>
    </row>
    <row r="182" spans="1:4" ht="12.75" x14ac:dyDescent="0.2">
      <c r="A182" s="137" t="s">
        <v>1672</v>
      </c>
      <c r="B182" s="137" t="s">
        <v>1664</v>
      </c>
      <c r="C182" s="333">
        <v>0</v>
      </c>
      <c r="D182" s="330" t="s">
        <v>1491</v>
      </c>
    </row>
    <row r="183" spans="1:4" ht="12.75" x14ac:dyDescent="0.2">
      <c r="A183" s="137" t="s">
        <v>1673</v>
      </c>
      <c r="B183" s="137" t="s">
        <v>1664</v>
      </c>
      <c r="C183" s="333">
        <v>0</v>
      </c>
      <c r="D183" s="330" t="s">
        <v>1491</v>
      </c>
    </row>
    <row r="184" spans="1:4" ht="12.75" x14ac:dyDescent="0.2">
      <c r="A184" s="137" t="s">
        <v>1674</v>
      </c>
      <c r="B184" s="137" t="s">
        <v>1664</v>
      </c>
      <c r="C184" s="333">
        <v>0</v>
      </c>
      <c r="D184" s="330" t="s">
        <v>1491</v>
      </c>
    </row>
    <row r="185" spans="1:4" ht="12.75" x14ac:dyDescent="0.2">
      <c r="A185" s="137" t="s">
        <v>1675</v>
      </c>
      <c r="B185" s="137">
        <v>0</v>
      </c>
      <c r="C185" s="333">
        <v>0</v>
      </c>
      <c r="D185" s="330" t="s">
        <v>1491</v>
      </c>
    </row>
    <row r="186" spans="1:4" ht="12.75" x14ac:dyDescent="0.2">
      <c r="A186" s="137" t="s">
        <v>1676</v>
      </c>
      <c r="B186" s="137" t="s">
        <v>1664</v>
      </c>
      <c r="C186" s="333">
        <v>0</v>
      </c>
      <c r="D186" s="330" t="s">
        <v>1491</v>
      </c>
    </row>
    <row r="187" spans="1:4" ht="12.75" x14ac:dyDescent="0.2">
      <c r="A187" s="137" t="s">
        <v>1677</v>
      </c>
      <c r="B187" s="137">
        <v>0</v>
      </c>
      <c r="C187" s="333">
        <v>0</v>
      </c>
      <c r="D187" s="330" t="s">
        <v>1491</v>
      </c>
    </row>
    <row r="188" spans="1:4" ht="63.75" x14ac:dyDescent="0.2">
      <c r="A188" s="137" t="s">
        <v>1678</v>
      </c>
      <c r="B188" s="137" t="s">
        <v>1664</v>
      </c>
      <c r="C188" s="333">
        <v>0</v>
      </c>
      <c r="D188" s="330" t="s">
        <v>1491</v>
      </c>
    </row>
    <row r="189" spans="1:4" ht="51" x14ac:dyDescent="0.2">
      <c r="A189" s="137" t="s">
        <v>1679</v>
      </c>
      <c r="B189" s="137" t="s">
        <v>1664</v>
      </c>
      <c r="C189" s="333">
        <v>0</v>
      </c>
      <c r="D189" s="330" t="s">
        <v>1491</v>
      </c>
    </row>
    <row r="190" spans="1:4" ht="51" x14ac:dyDescent="0.2">
      <c r="A190" s="137" t="s">
        <v>1680</v>
      </c>
      <c r="B190" s="137" t="s">
        <v>1663</v>
      </c>
      <c r="C190" s="333">
        <v>0</v>
      </c>
      <c r="D190" s="330" t="s">
        <v>1491</v>
      </c>
    </row>
    <row r="191" spans="1:4" ht="63.75" x14ac:dyDescent="0.2">
      <c r="A191" s="137" t="s">
        <v>1681</v>
      </c>
      <c r="B191" s="137" t="s">
        <v>1663</v>
      </c>
      <c r="C191" s="333">
        <v>0</v>
      </c>
      <c r="D191" s="330" t="s">
        <v>1491</v>
      </c>
    </row>
    <row r="192" spans="1:4" ht="51" x14ac:dyDescent="0.2">
      <c r="A192" s="137" t="s">
        <v>1682</v>
      </c>
      <c r="B192" s="137" t="s">
        <v>1663</v>
      </c>
      <c r="C192" s="333">
        <v>0</v>
      </c>
      <c r="D192" s="330" t="s">
        <v>1491</v>
      </c>
    </row>
    <row r="193" spans="1:4" ht="25.5" x14ac:dyDescent="0.2">
      <c r="A193" s="137" t="s">
        <v>1683</v>
      </c>
      <c r="B193" s="137" t="s">
        <v>1673</v>
      </c>
      <c r="C193" s="333">
        <v>0</v>
      </c>
      <c r="D193" s="330" t="s">
        <v>1491</v>
      </c>
    </row>
    <row r="194" spans="1:4" ht="25.5" x14ac:dyDescent="0.2">
      <c r="A194" s="137" t="s">
        <v>1684</v>
      </c>
      <c r="B194" s="137" t="s">
        <v>1666</v>
      </c>
      <c r="C194" s="333">
        <v>0</v>
      </c>
      <c r="D194" s="330" t="s">
        <v>1491</v>
      </c>
    </row>
    <row r="195" spans="1:4" ht="12.75" x14ac:dyDescent="0.2">
      <c r="A195" s="137" t="s">
        <v>1685</v>
      </c>
      <c r="B195" s="137" t="s">
        <v>1663</v>
      </c>
      <c r="C195" s="333">
        <v>0</v>
      </c>
      <c r="D195" s="330" t="s">
        <v>1491</v>
      </c>
    </row>
    <row r="196" spans="1:4" ht="12.75" x14ac:dyDescent="0.2">
      <c r="A196" s="137" t="s">
        <v>1686</v>
      </c>
      <c r="B196" s="137" t="s">
        <v>1668</v>
      </c>
      <c r="C196" s="333">
        <v>0</v>
      </c>
      <c r="D196" s="330" t="s">
        <v>1491</v>
      </c>
    </row>
    <row r="197" spans="1:4" ht="25.5" x14ac:dyDescent="0.2">
      <c r="A197" s="137" t="s">
        <v>1687</v>
      </c>
      <c r="B197" s="137" t="s">
        <v>1665</v>
      </c>
      <c r="C197" s="333">
        <v>0</v>
      </c>
      <c r="D197" s="330" t="s">
        <v>1491</v>
      </c>
    </row>
    <row r="198" spans="1:4" ht="25.5" x14ac:dyDescent="0.2">
      <c r="A198" s="137" t="s">
        <v>1688</v>
      </c>
      <c r="B198" s="137" t="s">
        <v>1667</v>
      </c>
      <c r="C198" s="333">
        <v>0</v>
      </c>
      <c r="D198" s="330" t="s">
        <v>1491</v>
      </c>
    </row>
    <row r="199" spans="1:4" ht="25.5" x14ac:dyDescent="0.2">
      <c r="A199" s="137" t="s">
        <v>1689</v>
      </c>
      <c r="B199" s="137" t="s">
        <v>1668</v>
      </c>
      <c r="C199" s="333">
        <v>0</v>
      </c>
      <c r="D199" s="330" t="s">
        <v>1491</v>
      </c>
    </row>
    <row r="200" spans="1:4" ht="12.75" x14ac:dyDescent="0.2">
      <c r="A200" s="137" t="s">
        <v>1690</v>
      </c>
      <c r="B200" s="137" t="s">
        <v>1667</v>
      </c>
      <c r="C200" s="333">
        <v>0</v>
      </c>
      <c r="D200" s="330" t="s">
        <v>1491</v>
      </c>
    </row>
    <row r="201" spans="1:4" ht="25.5" x14ac:dyDescent="0.2">
      <c r="A201" s="137" t="s">
        <v>1691</v>
      </c>
      <c r="B201" s="137" t="s">
        <v>1670</v>
      </c>
      <c r="C201" s="333">
        <v>0</v>
      </c>
      <c r="D201" s="330" t="s">
        <v>1491</v>
      </c>
    </row>
    <row r="202" spans="1:4" ht="12.75" x14ac:dyDescent="0.2">
      <c r="A202" s="137" t="s">
        <v>1692</v>
      </c>
      <c r="B202" s="137" t="s">
        <v>1666</v>
      </c>
      <c r="C202" s="333">
        <v>0</v>
      </c>
      <c r="D202" s="330" t="s">
        <v>1491</v>
      </c>
    </row>
    <row r="203" spans="1:4" ht="12.75" x14ac:dyDescent="0.2">
      <c r="A203" s="137" t="s">
        <v>1693</v>
      </c>
      <c r="B203" s="137" t="s">
        <v>1669</v>
      </c>
      <c r="C203" s="333">
        <v>0</v>
      </c>
      <c r="D203" s="330" t="s">
        <v>1491</v>
      </c>
    </row>
    <row r="204" spans="1:4" ht="25.5" x14ac:dyDescent="0.2">
      <c r="A204" s="137" t="s">
        <v>1694</v>
      </c>
      <c r="B204" s="137" t="s">
        <v>1669</v>
      </c>
      <c r="C204" s="333">
        <v>0</v>
      </c>
      <c r="D204" s="330" t="s">
        <v>1491</v>
      </c>
    </row>
    <row r="205" spans="1:4" ht="12.75" x14ac:dyDescent="0.2">
      <c r="A205" s="137" t="s">
        <v>1695</v>
      </c>
      <c r="B205" s="137" t="s">
        <v>1667</v>
      </c>
      <c r="C205" s="333">
        <v>0</v>
      </c>
      <c r="D205" s="330" t="s">
        <v>1491</v>
      </c>
    </row>
    <row r="206" spans="1:4" ht="25.5" x14ac:dyDescent="0.2">
      <c r="A206" s="137" t="s">
        <v>1696</v>
      </c>
      <c r="B206" s="137" t="s">
        <v>1672</v>
      </c>
      <c r="C206" s="333">
        <v>0</v>
      </c>
      <c r="D206" s="330" t="s">
        <v>1491</v>
      </c>
    </row>
    <row r="207" spans="1:4" ht="25.5" x14ac:dyDescent="0.2">
      <c r="A207" s="137" t="s">
        <v>1697</v>
      </c>
      <c r="B207" s="137" t="s">
        <v>1673</v>
      </c>
      <c r="C207" s="333">
        <v>0</v>
      </c>
      <c r="D207" s="330" t="s">
        <v>1491</v>
      </c>
    </row>
    <row r="208" spans="1:4" ht="25.5" x14ac:dyDescent="0.2">
      <c r="A208" s="137" t="s">
        <v>1698</v>
      </c>
      <c r="B208" s="137" t="s">
        <v>1672</v>
      </c>
      <c r="C208" s="333">
        <v>0</v>
      </c>
      <c r="D208" s="330" t="s">
        <v>1491</v>
      </c>
    </row>
    <row r="209" spans="1:4" ht="12.75" x14ac:dyDescent="0.2">
      <c r="A209" s="137" t="s">
        <v>1699</v>
      </c>
      <c r="B209" s="137" t="s">
        <v>1674</v>
      </c>
      <c r="C209" s="333">
        <v>0</v>
      </c>
      <c r="D209" s="330" t="s">
        <v>1491</v>
      </c>
    </row>
    <row r="210" spans="1:4" ht="25.5" x14ac:dyDescent="0.2">
      <c r="A210" s="137" t="s">
        <v>1700</v>
      </c>
      <c r="B210" s="137" t="s">
        <v>1664</v>
      </c>
      <c r="C210" s="333">
        <v>0</v>
      </c>
      <c r="D210" s="330" t="s">
        <v>1491</v>
      </c>
    </row>
    <row r="211" spans="1:4" ht="25.5" x14ac:dyDescent="0.2">
      <c r="A211" s="137" t="s">
        <v>1701</v>
      </c>
      <c r="B211" s="137" t="s">
        <v>1666</v>
      </c>
      <c r="C211" s="333">
        <v>0</v>
      </c>
      <c r="D211" s="330" t="s">
        <v>1491</v>
      </c>
    </row>
    <row r="212" spans="1:4" ht="25.5" x14ac:dyDescent="0.2">
      <c r="A212" s="137" t="s">
        <v>1702</v>
      </c>
      <c r="B212" s="137" t="s">
        <v>1665</v>
      </c>
      <c r="C212" s="333">
        <v>0</v>
      </c>
      <c r="D212" s="330" t="s">
        <v>1491</v>
      </c>
    </row>
    <row r="213" spans="1:4" ht="38.25" x14ac:dyDescent="0.2">
      <c r="A213" s="137" t="s">
        <v>1703</v>
      </c>
      <c r="B213" s="137" t="s">
        <v>1680</v>
      </c>
      <c r="C213" s="333">
        <v>0</v>
      </c>
      <c r="D213" s="330" t="s">
        <v>1491</v>
      </c>
    </row>
    <row r="214" spans="1:4" ht="12.75" x14ac:dyDescent="0.2">
      <c r="A214" s="137" t="s">
        <v>1704</v>
      </c>
      <c r="B214" s="137" t="s">
        <v>1669</v>
      </c>
      <c r="C214" s="333">
        <v>0</v>
      </c>
      <c r="D214" s="330" t="s">
        <v>1491</v>
      </c>
    </row>
    <row r="215" spans="1:4" ht="12.75" x14ac:dyDescent="0.2">
      <c r="A215" s="137" t="s">
        <v>1705</v>
      </c>
      <c r="B215" s="137" t="s">
        <v>1674</v>
      </c>
      <c r="C215" s="333">
        <v>0</v>
      </c>
      <c r="D215" s="330" t="s">
        <v>1491</v>
      </c>
    </row>
    <row r="216" spans="1:4" ht="12.75" x14ac:dyDescent="0.2">
      <c r="A216" s="137" t="s">
        <v>1706</v>
      </c>
      <c r="B216" s="137" t="s">
        <v>1671</v>
      </c>
      <c r="C216" s="333">
        <v>0</v>
      </c>
      <c r="D216" s="330" t="s">
        <v>1491</v>
      </c>
    </row>
    <row r="217" spans="1:4" ht="25.5" x14ac:dyDescent="0.2">
      <c r="A217" s="137" t="s">
        <v>1707</v>
      </c>
      <c r="B217" s="137" t="s">
        <v>1671</v>
      </c>
      <c r="C217" s="333">
        <v>0</v>
      </c>
      <c r="D217" s="330" t="s">
        <v>1491</v>
      </c>
    </row>
    <row r="218" spans="1:4" ht="25.5" x14ac:dyDescent="0.2">
      <c r="A218" s="137" t="s">
        <v>1708</v>
      </c>
      <c r="B218" s="137" t="s">
        <v>1666</v>
      </c>
      <c r="C218" s="333">
        <v>0</v>
      </c>
      <c r="D218" s="330" t="s">
        <v>1491</v>
      </c>
    </row>
    <row r="219" spans="1:4" ht="12.75" x14ac:dyDescent="0.2">
      <c r="A219" s="137" t="s">
        <v>1709</v>
      </c>
      <c r="B219" s="137" t="s">
        <v>1667</v>
      </c>
      <c r="C219" s="333">
        <v>0</v>
      </c>
      <c r="D219" s="330" t="s">
        <v>1491</v>
      </c>
    </row>
    <row r="220" spans="1:4" ht="25.5" x14ac:dyDescent="0.2">
      <c r="A220" s="137" t="s">
        <v>1710</v>
      </c>
      <c r="B220" s="137" t="s">
        <v>1672</v>
      </c>
      <c r="C220" s="333">
        <v>0</v>
      </c>
      <c r="D220" s="330" t="s">
        <v>1491</v>
      </c>
    </row>
    <row r="221" spans="1:4" ht="25.5" x14ac:dyDescent="0.2">
      <c r="A221" s="137" t="s">
        <v>1711</v>
      </c>
      <c r="B221" s="137" t="s">
        <v>1673</v>
      </c>
      <c r="C221" s="333">
        <v>0</v>
      </c>
      <c r="D221" s="330" t="s">
        <v>1491</v>
      </c>
    </row>
    <row r="222" spans="1:4" ht="12.75" x14ac:dyDescent="0.2">
      <c r="A222" s="137" t="s">
        <v>1712</v>
      </c>
      <c r="B222" s="137" t="s">
        <v>1667</v>
      </c>
      <c r="C222" s="333">
        <v>0</v>
      </c>
      <c r="D222" s="330" t="s">
        <v>1491</v>
      </c>
    </row>
    <row r="223" spans="1:4" ht="38.25" x14ac:dyDescent="0.2">
      <c r="A223" s="137" t="s">
        <v>1713</v>
      </c>
      <c r="B223" s="137" t="s">
        <v>1678</v>
      </c>
      <c r="C223" s="333">
        <v>0</v>
      </c>
      <c r="D223" s="330" t="s">
        <v>1491</v>
      </c>
    </row>
    <row r="224" spans="1:4" ht="12.75" x14ac:dyDescent="0.2">
      <c r="A224" s="137" t="s">
        <v>1714</v>
      </c>
      <c r="B224" s="137" t="s">
        <v>1667</v>
      </c>
      <c r="C224" s="333">
        <v>0</v>
      </c>
      <c r="D224" s="330" t="s">
        <v>1491</v>
      </c>
    </row>
    <row r="225" spans="1:4" ht="25.5" x14ac:dyDescent="0.2">
      <c r="A225" s="137" t="s">
        <v>1715</v>
      </c>
      <c r="B225" s="137" t="s">
        <v>1674</v>
      </c>
      <c r="C225" s="333">
        <v>0</v>
      </c>
      <c r="D225" s="330" t="s">
        <v>1491</v>
      </c>
    </row>
    <row r="226" spans="1:4" ht="38.25" x14ac:dyDescent="0.2">
      <c r="A226" s="137" t="s">
        <v>1716</v>
      </c>
      <c r="B226" s="137" t="s">
        <v>1679</v>
      </c>
      <c r="C226" s="333">
        <v>0</v>
      </c>
      <c r="D226" s="330" t="s">
        <v>1491</v>
      </c>
    </row>
    <row r="227" spans="1:4" ht="25.5" x14ac:dyDescent="0.2">
      <c r="A227" s="137" t="s">
        <v>1717</v>
      </c>
      <c r="B227" s="137" t="s">
        <v>1665</v>
      </c>
      <c r="C227" s="333">
        <v>0</v>
      </c>
      <c r="D227" s="330" t="s">
        <v>1491</v>
      </c>
    </row>
    <row r="228" spans="1:4" ht="25.5" x14ac:dyDescent="0.2">
      <c r="A228" s="137" t="s">
        <v>1718</v>
      </c>
      <c r="B228" s="137" t="s">
        <v>1666</v>
      </c>
      <c r="C228" s="333">
        <v>0</v>
      </c>
      <c r="D228" s="330" t="s">
        <v>1491</v>
      </c>
    </row>
    <row r="229" spans="1:4" ht="12.75" x14ac:dyDescent="0.2">
      <c r="A229" s="137" t="s">
        <v>1719</v>
      </c>
      <c r="B229" s="137" t="s">
        <v>1674</v>
      </c>
      <c r="C229" s="333">
        <v>0</v>
      </c>
      <c r="D229" s="330" t="s">
        <v>1491</v>
      </c>
    </row>
    <row r="230" spans="1:4" ht="25.5" x14ac:dyDescent="0.2">
      <c r="A230" s="137" t="s">
        <v>1720</v>
      </c>
      <c r="B230" s="137" t="s">
        <v>1671</v>
      </c>
      <c r="C230" s="333">
        <v>0</v>
      </c>
      <c r="D230" s="330" t="s">
        <v>1491</v>
      </c>
    </row>
    <row r="231" spans="1:4" ht="25.5" x14ac:dyDescent="0.2">
      <c r="A231" s="137" t="s">
        <v>1721</v>
      </c>
      <c r="B231" s="137" t="s">
        <v>1665</v>
      </c>
      <c r="C231" s="333">
        <v>0</v>
      </c>
      <c r="D231" s="330" t="s">
        <v>1491</v>
      </c>
    </row>
    <row r="232" spans="1:4" ht="25.5" x14ac:dyDescent="0.2">
      <c r="A232" s="137" t="s">
        <v>1721</v>
      </c>
      <c r="B232" s="137" t="s">
        <v>1665</v>
      </c>
      <c r="C232" s="333">
        <v>0</v>
      </c>
      <c r="D232" s="330" t="s">
        <v>1491</v>
      </c>
    </row>
    <row r="233" spans="1:4" ht="25.5" x14ac:dyDescent="0.2">
      <c r="A233" s="137" t="s">
        <v>1722</v>
      </c>
      <c r="B233" s="137" t="s">
        <v>1665</v>
      </c>
      <c r="C233" s="333">
        <v>0</v>
      </c>
      <c r="D233" s="330" t="s">
        <v>1491</v>
      </c>
    </row>
    <row r="234" spans="1:4" ht="38.25" x14ac:dyDescent="0.2">
      <c r="A234" s="137" t="s">
        <v>1723</v>
      </c>
      <c r="B234" s="137" t="s">
        <v>1682</v>
      </c>
      <c r="C234" s="333">
        <v>0</v>
      </c>
      <c r="D234" s="330" t="s">
        <v>1491</v>
      </c>
    </row>
    <row r="235" spans="1:4" ht="25.5" x14ac:dyDescent="0.2">
      <c r="A235" s="137" t="s">
        <v>1724</v>
      </c>
      <c r="B235" s="137" t="s">
        <v>1664</v>
      </c>
      <c r="C235" s="333">
        <v>0</v>
      </c>
      <c r="D235" s="330" t="s">
        <v>1491</v>
      </c>
    </row>
    <row r="236" spans="1:4" ht="25.5" x14ac:dyDescent="0.2">
      <c r="A236" s="137" t="s">
        <v>1725</v>
      </c>
      <c r="B236" s="137" t="s">
        <v>1666</v>
      </c>
      <c r="C236" s="333">
        <v>0</v>
      </c>
      <c r="D236" s="330" t="s">
        <v>1491</v>
      </c>
    </row>
    <row r="237" spans="1:4" ht="12.75" x14ac:dyDescent="0.2">
      <c r="A237" s="137" t="s">
        <v>1726</v>
      </c>
      <c r="B237" s="137" t="s">
        <v>1674</v>
      </c>
      <c r="C237" s="333">
        <v>0</v>
      </c>
      <c r="D237" s="330" t="s">
        <v>1491</v>
      </c>
    </row>
    <row r="238" spans="1:4" ht="38.25" x14ac:dyDescent="0.2">
      <c r="A238" s="137" t="s">
        <v>1727</v>
      </c>
      <c r="B238" s="137" t="s">
        <v>1681</v>
      </c>
      <c r="C238" s="333">
        <v>0</v>
      </c>
      <c r="D238" s="330" t="s">
        <v>1491</v>
      </c>
    </row>
    <row r="239" spans="1:4" ht="25.5" x14ac:dyDescent="0.2">
      <c r="A239" s="137" t="s">
        <v>1728</v>
      </c>
      <c r="B239" s="137" t="s">
        <v>1674</v>
      </c>
      <c r="C239" s="333">
        <v>0</v>
      </c>
      <c r="D239" s="330" t="s">
        <v>1491</v>
      </c>
    </row>
    <row r="240" spans="1:4" ht="12.75" x14ac:dyDescent="0.2">
      <c r="A240" s="137" t="s">
        <v>1729</v>
      </c>
      <c r="B240" s="137" t="s">
        <v>1668</v>
      </c>
      <c r="C240" s="333">
        <v>0</v>
      </c>
      <c r="D240" s="330" t="s">
        <v>1491</v>
      </c>
    </row>
    <row r="241" spans="1:4" ht="25.5" x14ac:dyDescent="0.2">
      <c r="A241" s="137" t="s">
        <v>1730</v>
      </c>
      <c r="B241" s="137" t="s">
        <v>1669</v>
      </c>
      <c r="C241" s="333">
        <v>0</v>
      </c>
      <c r="D241" s="330" t="s">
        <v>1491</v>
      </c>
    </row>
    <row r="242" spans="1:4" ht="12.75" x14ac:dyDescent="0.2">
      <c r="A242" s="137" t="s">
        <v>1731</v>
      </c>
      <c r="B242" s="137">
        <v>0</v>
      </c>
      <c r="C242" s="333">
        <v>0</v>
      </c>
      <c r="D242" s="330" t="s">
        <v>1491</v>
      </c>
    </row>
    <row r="243" spans="1:4" ht="12.75" x14ac:dyDescent="0.2">
      <c r="A243" s="137" t="s">
        <v>1732</v>
      </c>
      <c r="B243" s="137" t="s">
        <v>1731</v>
      </c>
      <c r="C243" s="333">
        <v>0.71166513686931776</v>
      </c>
      <c r="D243" s="330" t="s">
        <v>1491</v>
      </c>
    </row>
    <row r="244" spans="1:4" ht="12.75" x14ac:dyDescent="0.2">
      <c r="A244" s="137" t="s">
        <v>1733</v>
      </c>
      <c r="B244" s="137" t="s">
        <v>1731</v>
      </c>
      <c r="C244" s="333">
        <v>1.1740609847858676</v>
      </c>
      <c r="D244" s="330" t="s">
        <v>1491</v>
      </c>
    </row>
    <row r="245" spans="1:4" ht="25.5" x14ac:dyDescent="0.2">
      <c r="A245" s="137" t="s">
        <v>1734</v>
      </c>
      <c r="B245" s="137" t="s">
        <v>1731</v>
      </c>
      <c r="C245" s="333">
        <v>1.4583602281897776</v>
      </c>
      <c r="D245" s="330" t="s">
        <v>1491</v>
      </c>
    </row>
    <row r="246" spans="1:4" ht="12.75" x14ac:dyDescent="0.2">
      <c r="A246" s="137" t="s">
        <v>1735</v>
      </c>
      <c r="B246" s="137">
        <v>0</v>
      </c>
      <c r="C246" s="333">
        <v>0</v>
      </c>
      <c r="D246" s="330" t="s">
        <v>1491</v>
      </c>
    </row>
    <row r="247" spans="1:4" ht="12.75" x14ac:dyDescent="0.2">
      <c r="A247" s="137" t="s">
        <v>1736</v>
      </c>
      <c r="B247" s="137">
        <v>0</v>
      </c>
      <c r="C247" s="333">
        <v>0</v>
      </c>
      <c r="D247" s="330" t="s">
        <v>1491</v>
      </c>
    </row>
    <row r="248" spans="1:4" ht="12.75" x14ac:dyDescent="0.2">
      <c r="A248" s="137" t="s">
        <v>1737</v>
      </c>
      <c r="B248" s="137">
        <v>0</v>
      </c>
      <c r="C248" s="333">
        <v>0</v>
      </c>
      <c r="D248" s="330" t="s">
        <v>1491</v>
      </c>
    </row>
    <row r="249" spans="1:4" ht="12.75" x14ac:dyDescent="0.2">
      <c r="A249" s="137" t="s">
        <v>1738</v>
      </c>
      <c r="B249" s="137">
        <v>0</v>
      </c>
      <c r="C249" s="333">
        <v>0</v>
      </c>
      <c r="D249" s="330" t="s">
        <v>1491</v>
      </c>
    </row>
    <row r="250" spans="1:4" ht="12.75" x14ac:dyDescent="0.2">
      <c r="A250" s="137" t="s">
        <v>1739</v>
      </c>
      <c r="B250" s="137">
        <v>0</v>
      </c>
      <c r="C250" s="333">
        <v>0</v>
      </c>
      <c r="D250" s="330" t="s">
        <v>1491</v>
      </c>
    </row>
    <row r="251" spans="1:4" ht="25.5" x14ac:dyDescent="0.2">
      <c r="A251" s="137" t="s">
        <v>1740</v>
      </c>
      <c r="B251" s="137" t="s">
        <v>1731</v>
      </c>
      <c r="C251" s="333">
        <v>0</v>
      </c>
      <c r="D251" s="330" t="s">
        <v>1491</v>
      </c>
    </row>
    <row r="252" spans="1:4" ht="63.75" x14ac:dyDescent="0.2">
      <c r="A252" s="137" t="s">
        <v>1741</v>
      </c>
      <c r="B252" s="137" t="s">
        <v>1731</v>
      </c>
      <c r="C252" s="333">
        <v>1.3301964047894201</v>
      </c>
      <c r="D252" s="330" t="s">
        <v>1491</v>
      </c>
    </row>
    <row r="253" spans="1:4" ht="25.5" x14ac:dyDescent="0.2">
      <c r="A253" s="137" t="s">
        <v>1742</v>
      </c>
      <c r="B253" s="137" t="s">
        <v>1732</v>
      </c>
      <c r="C253" s="333">
        <v>0</v>
      </c>
      <c r="D253" s="330" t="s">
        <v>1491</v>
      </c>
    </row>
    <row r="254" spans="1:4" ht="25.5" x14ac:dyDescent="0.2">
      <c r="A254" s="137" t="s">
        <v>1743</v>
      </c>
      <c r="B254" s="137" t="s">
        <v>1732</v>
      </c>
      <c r="C254" s="333">
        <v>0</v>
      </c>
      <c r="D254" s="330" t="s">
        <v>1491</v>
      </c>
    </row>
    <row r="255" spans="1:4" ht="25.5" x14ac:dyDescent="0.2">
      <c r="A255" s="137" t="s">
        <v>1744</v>
      </c>
      <c r="B255" s="137" t="s">
        <v>1732</v>
      </c>
      <c r="C255" s="333">
        <v>0</v>
      </c>
      <c r="D255" s="330" t="s">
        <v>1491</v>
      </c>
    </row>
    <row r="256" spans="1:4" ht="25.5" x14ac:dyDescent="0.2">
      <c r="A256" s="137" t="s">
        <v>1745</v>
      </c>
      <c r="B256" s="137" t="s">
        <v>1732</v>
      </c>
      <c r="C256" s="333">
        <v>0</v>
      </c>
      <c r="D256" s="330" t="s">
        <v>1491</v>
      </c>
    </row>
    <row r="257" spans="1:4" ht="25.5" x14ac:dyDescent="0.2">
      <c r="A257" s="137" t="s">
        <v>1746</v>
      </c>
      <c r="B257" s="137" t="s">
        <v>1731</v>
      </c>
      <c r="C257" s="333">
        <v>0</v>
      </c>
      <c r="D257" s="330" t="s">
        <v>1491</v>
      </c>
    </row>
    <row r="258" spans="1:4" ht="25.5" x14ac:dyDescent="0.2">
      <c r="A258" s="137" t="s">
        <v>1747</v>
      </c>
      <c r="B258" s="137" t="s">
        <v>1733</v>
      </c>
      <c r="C258" s="333">
        <v>0</v>
      </c>
      <c r="D258" s="330" t="s">
        <v>1491</v>
      </c>
    </row>
    <row r="259" spans="1:4" ht="25.5" x14ac:dyDescent="0.2">
      <c r="A259" s="137" t="s">
        <v>1748</v>
      </c>
      <c r="B259" s="137" t="s">
        <v>1733</v>
      </c>
      <c r="C259" s="333">
        <v>0</v>
      </c>
      <c r="D259" s="330" t="s">
        <v>1491</v>
      </c>
    </row>
    <row r="260" spans="1:4" ht="25.5" x14ac:dyDescent="0.2">
      <c r="A260" s="137" t="s">
        <v>1749</v>
      </c>
      <c r="B260" s="137" t="s">
        <v>1734</v>
      </c>
      <c r="C260" s="333">
        <v>0</v>
      </c>
      <c r="D260" s="330" t="s">
        <v>1491</v>
      </c>
    </row>
    <row r="261" spans="1:4" ht="25.5" x14ac:dyDescent="0.2">
      <c r="A261" s="137" t="s">
        <v>1750</v>
      </c>
      <c r="B261" s="137" t="s">
        <v>1734</v>
      </c>
      <c r="C261" s="333">
        <v>0</v>
      </c>
      <c r="D261" s="330" t="s">
        <v>1491</v>
      </c>
    </row>
    <row r="262" spans="1:4" ht="38.25" x14ac:dyDescent="0.2">
      <c r="A262" s="137" t="s">
        <v>1751</v>
      </c>
      <c r="B262" s="137" t="s">
        <v>1732</v>
      </c>
      <c r="C262" s="333">
        <v>0</v>
      </c>
      <c r="D262" s="330" t="s">
        <v>1491</v>
      </c>
    </row>
    <row r="263" spans="1:4" ht="25.5" x14ac:dyDescent="0.2">
      <c r="A263" s="137" t="s">
        <v>1752</v>
      </c>
      <c r="B263" s="137" t="s">
        <v>1732</v>
      </c>
      <c r="C263" s="333">
        <v>0</v>
      </c>
      <c r="D263" s="330" t="s">
        <v>1491</v>
      </c>
    </row>
    <row r="264" spans="1:4" ht="25.5" x14ac:dyDescent="0.2">
      <c r="A264" s="137" t="s">
        <v>1753</v>
      </c>
      <c r="B264" s="137" t="s">
        <v>1734</v>
      </c>
      <c r="C264" s="333">
        <v>0</v>
      </c>
      <c r="D264" s="330" t="s">
        <v>1491</v>
      </c>
    </row>
    <row r="265" spans="1:4" ht="25.5" x14ac:dyDescent="0.2">
      <c r="A265" s="137" t="s">
        <v>1754</v>
      </c>
      <c r="B265" s="137" t="s">
        <v>1732</v>
      </c>
      <c r="C265" s="333">
        <v>0</v>
      </c>
      <c r="D265" s="330" t="s">
        <v>1491</v>
      </c>
    </row>
    <row r="266" spans="1:4" ht="25.5" x14ac:dyDescent="0.2">
      <c r="A266" s="137" t="s">
        <v>1755</v>
      </c>
      <c r="B266" s="137" t="s">
        <v>1734</v>
      </c>
      <c r="C266" s="333">
        <v>0</v>
      </c>
      <c r="D266" s="330" t="s">
        <v>1491</v>
      </c>
    </row>
    <row r="267" spans="1:4" ht="25.5" x14ac:dyDescent="0.2">
      <c r="A267" s="137" t="s">
        <v>1756</v>
      </c>
      <c r="B267" s="137" t="s">
        <v>1732</v>
      </c>
      <c r="C267" s="333">
        <v>0</v>
      </c>
      <c r="D267" s="330" t="s">
        <v>1491</v>
      </c>
    </row>
    <row r="268" spans="1:4" ht="25.5" x14ac:dyDescent="0.2">
      <c r="A268" s="137" t="s">
        <v>1757</v>
      </c>
      <c r="B268" s="137" t="s">
        <v>1732</v>
      </c>
      <c r="C268" s="333">
        <v>0</v>
      </c>
      <c r="D268" s="330" t="s">
        <v>1491</v>
      </c>
    </row>
    <row r="269" spans="1:4" ht="38.25" x14ac:dyDescent="0.2">
      <c r="A269" s="137" t="s">
        <v>1758</v>
      </c>
      <c r="B269" s="137" t="s">
        <v>1732</v>
      </c>
      <c r="C269" s="333">
        <v>0</v>
      </c>
      <c r="D269" s="330" t="s">
        <v>1491</v>
      </c>
    </row>
    <row r="270" spans="1:4" ht="25.5" x14ac:dyDescent="0.2">
      <c r="A270" s="137" t="s">
        <v>1759</v>
      </c>
      <c r="B270" s="137" t="s">
        <v>1732</v>
      </c>
      <c r="C270" s="333">
        <v>0</v>
      </c>
      <c r="D270" s="330" t="s">
        <v>1491</v>
      </c>
    </row>
    <row r="271" spans="1:4" ht="25.5" x14ac:dyDescent="0.2">
      <c r="A271" s="137" t="s">
        <v>1760</v>
      </c>
      <c r="B271" s="137" t="s">
        <v>1732</v>
      </c>
      <c r="C271" s="333">
        <v>0</v>
      </c>
      <c r="D271" s="330" t="s">
        <v>1491</v>
      </c>
    </row>
    <row r="272" spans="1:4" ht="25.5" x14ac:dyDescent="0.2">
      <c r="A272" s="137" t="s">
        <v>1761</v>
      </c>
      <c r="B272" s="137" t="s">
        <v>1732</v>
      </c>
      <c r="C272" s="333">
        <v>0</v>
      </c>
      <c r="D272" s="330" t="s">
        <v>1491</v>
      </c>
    </row>
    <row r="273" spans="1:4" ht="25.5" x14ac:dyDescent="0.2">
      <c r="A273" s="137" t="s">
        <v>1762</v>
      </c>
      <c r="B273" s="137" t="s">
        <v>1734</v>
      </c>
      <c r="C273" s="333">
        <v>0</v>
      </c>
      <c r="D273" s="330" t="s">
        <v>1491</v>
      </c>
    </row>
    <row r="274" spans="1:4" ht="25.5" x14ac:dyDescent="0.2">
      <c r="A274" s="137" t="s">
        <v>1763</v>
      </c>
      <c r="B274" s="137" t="s">
        <v>1733</v>
      </c>
      <c r="C274" s="333">
        <v>0</v>
      </c>
      <c r="D274" s="330" t="s">
        <v>1491</v>
      </c>
    </row>
    <row r="275" spans="1:4" ht="25.5" x14ac:dyDescent="0.2">
      <c r="A275" s="137" t="s">
        <v>1764</v>
      </c>
      <c r="B275" s="137" t="s">
        <v>1733</v>
      </c>
      <c r="C275" s="333">
        <v>0</v>
      </c>
      <c r="D275" s="330" t="s">
        <v>1491</v>
      </c>
    </row>
    <row r="276" spans="1:4" ht="38.25" x14ac:dyDescent="0.2">
      <c r="A276" s="137" t="s">
        <v>1765</v>
      </c>
      <c r="B276" s="137" t="s">
        <v>1741</v>
      </c>
      <c r="C276" s="333">
        <v>0</v>
      </c>
      <c r="D276" s="330" t="s">
        <v>1491</v>
      </c>
    </row>
    <row r="277" spans="1:4" ht="25.5" x14ac:dyDescent="0.2">
      <c r="A277" s="137" t="s">
        <v>1766</v>
      </c>
      <c r="B277" s="137" t="s">
        <v>1732</v>
      </c>
      <c r="C277" s="333">
        <v>0</v>
      </c>
      <c r="D277" s="330" t="s">
        <v>1491</v>
      </c>
    </row>
    <row r="278" spans="1:4" ht="25.5" x14ac:dyDescent="0.2">
      <c r="A278" s="137" t="s">
        <v>1767</v>
      </c>
      <c r="B278" s="137" t="s">
        <v>1734</v>
      </c>
      <c r="C278" s="333">
        <v>0</v>
      </c>
      <c r="D278" s="330" t="s">
        <v>1491</v>
      </c>
    </row>
    <row r="279" spans="1:4" ht="25.5" x14ac:dyDescent="0.2">
      <c r="A279" s="137" t="s">
        <v>1768</v>
      </c>
      <c r="B279" s="137" t="s">
        <v>1734</v>
      </c>
      <c r="C279" s="333">
        <v>0</v>
      </c>
      <c r="D279" s="330" t="s">
        <v>1491</v>
      </c>
    </row>
    <row r="280" spans="1:4" ht="25.5" x14ac:dyDescent="0.2">
      <c r="A280" s="137" t="s">
        <v>1769</v>
      </c>
      <c r="B280" s="137" t="s">
        <v>1732</v>
      </c>
      <c r="C280" s="333">
        <v>0</v>
      </c>
      <c r="D280" s="330" t="s">
        <v>1491</v>
      </c>
    </row>
    <row r="281" spans="1:4" ht="12.75" x14ac:dyDescent="0.2">
      <c r="A281" s="137" t="s">
        <v>1770</v>
      </c>
      <c r="B281" s="137">
        <v>0</v>
      </c>
      <c r="C281" s="333">
        <v>1.2406094257971576</v>
      </c>
      <c r="D281" s="330" t="s">
        <v>1491</v>
      </c>
    </row>
    <row r="282" spans="1:4" ht="25.5" x14ac:dyDescent="0.2">
      <c r="A282" s="137" t="s">
        <v>1771</v>
      </c>
      <c r="B282" s="137">
        <v>0</v>
      </c>
      <c r="C282" s="333">
        <v>0</v>
      </c>
      <c r="D282" s="330" t="s">
        <v>1491</v>
      </c>
    </row>
    <row r="283" spans="1:4" ht="12.75" x14ac:dyDescent="0.2">
      <c r="A283" s="137" t="s">
        <v>1772</v>
      </c>
      <c r="B283" s="137">
        <v>0</v>
      </c>
      <c r="C283" s="333">
        <v>0</v>
      </c>
      <c r="D283" s="330" t="s">
        <v>1491</v>
      </c>
    </row>
    <row r="284" spans="1:4" ht="12.75" x14ac:dyDescent="0.2">
      <c r="A284" s="137" t="s">
        <v>1773</v>
      </c>
      <c r="B284" s="137">
        <v>0</v>
      </c>
      <c r="C284" s="333">
        <v>0</v>
      </c>
      <c r="D284" s="330" t="s">
        <v>1491</v>
      </c>
    </row>
    <row r="285" spans="1:4" ht="51" x14ac:dyDescent="0.2">
      <c r="A285" s="137" t="s">
        <v>1774</v>
      </c>
      <c r="B285" s="137">
        <v>0</v>
      </c>
      <c r="C285" s="333">
        <v>0</v>
      </c>
      <c r="D285" s="330" t="s">
        <v>1491</v>
      </c>
    </row>
    <row r="286" spans="1:4" ht="51" x14ac:dyDescent="0.2">
      <c r="A286" s="137" t="s">
        <v>1775</v>
      </c>
      <c r="B286" s="137">
        <v>0</v>
      </c>
      <c r="C286" s="333">
        <v>0</v>
      </c>
      <c r="D286" s="330" t="s">
        <v>1491</v>
      </c>
    </row>
    <row r="287" spans="1:4" ht="51" x14ac:dyDescent="0.2">
      <c r="A287" s="137" t="s">
        <v>1776</v>
      </c>
      <c r="B287" s="137">
        <v>0</v>
      </c>
      <c r="C287" s="333">
        <v>0</v>
      </c>
      <c r="D287" s="330" t="s">
        <v>1491</v>
      </c>
    </row>
    <row r="288" spans="1:4" ht="12.75" x14ac:dyDescent="0.2">
      <c r="A288" s="137" t="s">
        <v>1777</v>
      </c>
      <c r="B288" s="137" t="s">
        <v>1770</v>
      </c>
      <c r="C288" s="333">
        <v>0</v>
      </c>
      <c r="D288" s="330" t="s">
        <v>1491</v>
      </c>
    </row>
    <row r="289" spans="1:4" ht="25.5" x14ac:dyDescent="0.2">
      <c r="A289" s="137" t="s">
        <v>1778</v>
      </c>
      <c r="B289" s="137" t="s">
        <v>1773</v>
      </c>
      <c r="C289" s="333">
        <v>0</v>
      </c>
      <c r="D289" s="330" t="s">
        <v>1491</v>
      </c>
    </row>
    <row r="290" spans="1:4" ht="25.5" x14ac:dyDescent="0.2">
      <c r="A290" s="137" t="s">
        <v>1779</v>
      </c>
      <c r="B290" s="137" t="s">
        <v>1773</v>
      </c>
      <c r="C290" s="333">
        <v>0</v>
      </c>
      <c r="D290" s="330" t="s">
        <v>1491</v>
      </c>
    </row>
    <row r="291" spans="1:4" ht="12.75" x14ac:dyDescent="0.2">
      <c r="A291" s="137" t="s">
        <v>1780</v>
      </c>
      <c r="B291" s="137" t="s">
        <v>1772</v>
      </c>
      <c r="C291" s="333">
        <v>0</v>
      </c>
      <c r="D291" s="330" t="s">
        <v>1491</v>
      </c>
    </row>
    <row r="292" spans="1:4" ht="12.75" x14ac:dyDescent="0.2">
      <c r="A292" s="137" t="s">
        <v>1781</v>
      </c>
      <c r="B292" s="137" t="s">
        <v>1770</v>
      </c>
      <c r="C292" s="333">
        <v>1.5390026843062727</v>
      </c>
      <c r="D292" s="330" t="s">
        <v>1491</v>
      </c>
    </row>
    <row r="293" spans="1:4" ht="12.75" x14ac:dyDescent="0.2">
      <c r="A293" s="137" t="s">
        <v>1782</v>
      </c>
      <c r="B293" s="137" t="s">
        <v>1770</v>
      </c>
      <c r="C293" s="333">
        <v>1.53309469046671</v>
      </c>
      <c r="D293" s="330" t="s">
        <v>1491</v>
      </c>
    </row>
    <row r="294" spans="1:4" ht="38.25" x14ac:dyDescent="0.2">
      <c r="A294" s="137" t="s">
        <v>1783</v>
      </c>
      <c r="B294" s="137" t="s">
        <v>1776</v>
      </c>
      <c r="C294" s="333">
        <v>0</v>
      </c>
      <c r="D294" s="330" t="s">
        <v>1491</v>
      </c>
    </row>
    <row r="295" spans="1:4" ht="12.75" x14ac:dyDescent="0.2">
      <c r="A295" s="137" t="s">
        <v>1784</v>
      </c>
      <c r="B295" s="137" t="s">
        <v>1772</v>
      </c>
      <c r="C295" s="333">
        <v>0</v>
      </c>
      <c r="D295" s="330" t="s">
        <v>1491</v>
      </c>
    </row>
    <row r="296" spans="1:4" ht="12.75" x14ac:dyDescent="0.2">
      <c r="A296" s="137" t="s">
        <v>1785</v>
      </c>
      <c r="B296" s="137" t="s">
        <v>1770</v>
      </c>
      <c r="C296" s="333">
        <v>0</v>
      </c>
      <c r="D296" s="330" t="s">
        <v>1491</v>
      </c>
    </row>
    <row r="297" spans="1:4" ht="38.25" x14ac:dyDescent="0.2">
      <c r="A297" s="137" t="s">
        <v>1786</v>
      </c>
      <c r="B297" s="137" t="s">
        <v>1774</v>
      </c>
      <c r="C297" s="333">
        <v>0</v>
      </c>
      <c r="D297" s="330" t="s">
        <v>1491</v>
      </c>
    </row>
    <row r="298" spans="1:4" ht="12.75" x14ac:dyDescent="0.2">
      <c r="A298" s="137" t="s">
        <v>1787</v>
      </c>
      <c r="B298" s="137">
        <v>0</v>
      </c>
      <c r="C298" s="333">
        <v>0</v>
      </c>
      <c r="D298" s="330" t="s">
        <v>1491</v>
      </c>
    </row>
    <row r="299" spans="1:4" ht="12.75" x14ac:dyDescent="0.2">
      <c r="A299" s="137" t="s">
        <v>1788</v>
      </c>
      <c r="B299" s="137">
        <v>0</v>
      </c>
      <c r="C299" s="333">
        <v>0</v>
      </c>
      <c r="D299" s="330" t="s">
        <v>1491</v>
      </c>
    </row>
    <row r="300" spans="1:4" ht="12.75" x14ac:dyDescent="0.2">
      <c r="A300" s="137" t="s">
        <v>1789</v>
      </c>
      <c r="B300" s="137" t="s">
        <v>1770</v>
      </c>
      <c r="C300" s="333">
        <v>0.48205240314380804</v>
      </c>
      <c r="D300" s="330" t="s">
        <v>1491</v>
      </c>
    </row>
    <row r="301" spans="1:4" ht="12.75" x14ac:dyDescent="0.2">
      <c r="A301" s="137" t="s">
        <v>1790</v>
      </c>
      <c r="B301" s="137">
        <v>0</v>
      </c>
      <c r="C301" s="333">
        <v>0</v>
      </c>
      <c r="D301" s="330" t="s">
        <v>1491</v>
      </c>
    </row>
    <row r="302" spans="1:4" ht="12.75" x14ac:dyDescent="0.2">
      <c r="A302" s="137" t="s">
        <v>1791</v>
      </c>
      <c r="B302" s="137">
        <v>0</v>
      </c>
      <c r="C302" s="333">
        <v>0</v>
      </c>
      <c r="D302" s="330" t="s">
        <v>1491</v>
      </c>
    </row>
    <row r="303" spans="1:4" ht="12.75" x14ac:dyDescent="0.2">
      <c r="A303" s="137" t="s">
        <v>1792</v>
      </c>
      <c r="B303" s="137">
        <v>0</v>
      </c>
      <c r="C303" s="333">
        <v>0</v>
      </c>
      <c r="D303" s="330" t="s">
        <v>1491</v>
      </c>
    </row>
    <row r="304" spans="1:4" ht="12.75" x14ac:dyDescent="0.2">
      <c r="A304" s="137" t="s">
        <v>1793</v>
      </c>
      <c r="B304" s="137">
        <v>0</v>
      </c>
      <c r="C304" s="333">
        <v>0</v>
      </c>
      <c r="D304" s="330" t="s">
        <v>1491</v>
      </c>
    </row>
    <row r="305" spans="1:4" ht="12.75" x14ac:dyDescent="0.2">
      <c r="A305" s="137" t="s">
        <v>1794</v>
      </c>
      <c r="B305" s="137">
        <v>0</v>
      </c>
      <c r="C305" s="333">
        <v>0</v>
      </c>
      <c r="D305" s="330" t="s">
        <v>1491</v>
      </c>
    </row>
    <row r="306" spans="1:4" ht="12.75" x14ac:dyDescent="0.2">
      <c r="A306" s="137" t="s">
        <v>1795</v>
      </c>
      <c r="B306" s="137">
        <v>0</v>
      </c>
      <c r="C306" s="333">
        <v>0</v>
      </c>
      <c r="D306" s="330" t="s">
        <v>1491</v>
      </c>
    </row>
    <row r="307" spans="1:4" ht="12.75" x14ac:dyDescent="0.2">
      <c r="A307" s="137" t="s">
        <v>1796</v>
      </c>
      <c r="B307" s="137">
        <v>0</v>
      </c>
      <c r="C307" s="333">
        <v>0</v>
      </c>
      <c r="D307" s="330" t="s">
        <v>1491</v>
      </c>
    </row>
    <row r="308" spans="1:4" ht="12.75" x14ac:dyDescent="0.2">
      <c r="A308" s="137" t="s">
        <v>1797</v>
      </c>
      <c r="B308" s="137">
        <v>0</v>
      </c>
      <c r="C308" s="333">
        <v>0</v>
      </c>
      <c r="D308" s="330" t="s">
        <v>1491</v>
      </c>
    </row>
    <row r="309" spans="1:4" ht="76.5" x14ac:dyDescent="0.2">
      <c r="A309" s="137" t="s">
        <v>1798</v>
      </c>
      <c r="B309" s="137" t="s">
        <v>1773</v>
      </c>
      <c r="C309" s="333">
        <v>0</v>
      </c>
      <c r="D309" s="330" t="s">
        <v>1491</v>
      </c>
    </row>
    <row r="310" spans="1:4" ht="89.25" x14ac:dyDescent="0.2">
      <c r="A310" s="137" t="s">
        <v>1799</v>
      </c>
      <c r="B310" s="137" t="s">
        <v>1800</v>
      </c>
      <c r="C310" s="333">
        <v>0</v>
      </c>
      <c r="D310" s="330" t="s">
        <v>1491</v>
      </c>
    </row>
    <row r="311" spans="1:4" ht="25.5" x14ac:dyDescent="0.2">
      <c r="A311" s="137" t="s">
        <v>1801</v>
      </c>
      <c r="B311" s="137" t="s">
        <v>1781</v>
      </c>
      <c r="C311" s="333">
        <v>0</v>
      </c>
      <c r="D311" s="330" t="s">
        <v>1491</v>
      </c>
    </row>
    <row r="312" spans="1:4" ht="25.5" x14ac:dyDescent="0.2">
      <c r="A312" s="137" t="s">
        <v>1802</v>
      </c>
      <c r="B312" s="137" t="s">
        <v>1782</v>
      </c>
      <c r="C312" s="333">
        <v>0</v>
      </c>
      <c r="D312" s="330" t="s">
        <v>1491</v>
      </c>
    </row>
    <row r="313" spans="1:4" ht="12.75" x14ac:dyDescent="0.2">
      <c r="A313" s="137" t="s">
        <v>1803</v>
      </c>
      <c r="B313" s="137" t="s">
        <v>1783</v>
      </c>
      <c r="C313" s="333">
        <v>0</v>
      </c>
      <c r="D313" s="330" t="s">
        <v>1491</v>
      </c>
    </row>
    <row r="314" spans="1:4" ht="51" x14ac:dyDescent="0.2">
      <c r="A314" s="137" t="s">
        <v>1804</v>
      </c>
      <c r="B314" s="137" t="s">
        <v>1798</v>
      </c>
      <c r="C314" s="333">
        <v>0</v>
      </c>
      <c r="D314" s="330" t="s">
        <v>1491</v>
      </c>
    </row>
    <row r="315" spans="1:4" ht="25.5" x14ac:dyDescent="0.2">
      <c r="A315" s="137" t="s">
        <v>1805</v>
      </c>
      <c r="B315" s="137" t="s">
        <v>1778</v>
      </c>
      <c r="C315" s="333">
        <v>0</v>
      </c>
      <c r="D315" s="330" t="s">
        <v>1491</v>
      </c>
    </row>
    <row r="316" spans="1:4" ht="25.5" x14ac:dyDescent="0.2">
      <c r="A316" s="137" t="s">
        <v>1806</v>
      </c>
      <c r="B316" s="137" t="s">
        <v>1783</v>
      </c>
      <c r="C316" s="333">
        <v>0</v>
      </c>
      <c r="D316" s="330" t="s">
        <v>1491</v>
      </c>
    </row>
    <row r="317" spans="1:4" ht="25.5" x14ac:dyDescent="0.2">
      <c r="A317" s="137" t="s">
        <v>1807</v>
      </c>
      <c r="B317" s="137" t="s">
        <v>1783</v>
      </c>
      <c r="C317" s="333">
        <v>0</v>
      </c>
      <c r="D317" s="330" t="s">
        <v>1491</v>
      </c>
    </row>
    <row r="318" spans="1:4" ht="25.5" x14ac:dyDescent="0.2">
      <c r="A318" s="137" t="s">
        <v>1808</v>
      </c>
      <c r="B318" s="137" t="s">
        <v>1777</v>
      </c>
      <c r="C318" s="333">
        <v>0</v>
      </c>
      <c r="D318" s="330" t="s">
        <v>1491</v>
      </c>
    </row>
    <row r="319" spans="1:4" ht="25.5" x14ac:dyDescent="0.2">
      <c r="A319" s="137" t="s">
        <v>1809</v>
      </c>
      <c r="B319" s="137" t="s">
        <v>1780</v>
      </c>
      <c r="C319" s="333">
        <v>0</v>
      </c>
      <c r="D319" s="330" t="s">
        <v>1491</v>
      </c>
    </row>
    <row r="320" spans="1:4" ht="25.5" x14ac:dyDescent="0.2">
      <c r="A320" s="137" t="s">
        <v>1810</v>
      </c>
      <c r="B320" s="137" t="s">
        <v>1781</v>
      </c>
      <c r="C320" s="333">
        <v>0</v>
      </c>
      <c r="D320" s="330" t="s">
        <v>1491</v>
      </c>
    </row>
    <row r="321" spans="1:4" ht="25.5" x14ac:dyDescent="0.2">
      <c r="A321" s="137" t="s">
        <v>1811</v>
      </c>
      <c r="B321" s="137" t="s">
        <v>1782</v>
      </c>
      <c r="C321" s="333">
        <v>0</v>
      </c>
      <c r="D321" s="330" t="s">
        <v>1491</v>
      </c>
    </row>
    <row r="322" spans="1:4" ht="25.5" x14ac:dyDescent="0.2">
      <c r="A322" s="137" t="s">
        <v>1812</v>
      </c>
      <c r="B322" s="137" t="s">
        <v>1784</v>
      </c>
      <c r="C322" s="333">
        <v>0</v>
      </c>
      <c r="D322" s="330" t="s">
        <v>1491</v>
      </c>
    </row>
    <row r="323" spans="1:4" ht="25.5" x14ac:dyDescent="0.2">
      <c r="A323" s="137" t="s">
        <v>1813</v>
      </c>
      <c r="B323" s="137" t="s">
        <v>1778</v>
      </c>
      <c r="C323" s="333">
        <v>0</v>
      </c>
      <c r="D323" s="330" t="s">
        <v>1491</v>
      </c>
    </row>
    <row r="324" spans="1:4" ht="25.5" x14ac:dyDescent="0.2">
      <c r="A324" s="137" t="s">
        <v>1814</v>
      </c>
      <c r="B324" s="137" t="s">
        <v>1784</v>
      </c>
      <c r="C324" s="333">
        <v>0</v>
      </c>
      <c r="D324" s="330" t="s">
        <v>1491</v>
      </c>
    </row>
    <row r="325" spans="1:4" ht="38.25" x14ac:dyDescent="0.2">
      <c r="A325" s="137" t="s">
        <v>1815</v>
      </c>
      <c r="B325" s="137" t="s">
        <v>1783</v>
      </c>
      <c r="C325" s="333">
        <v>0</v>
      </c>
      <c r="D325" s="330" t="s">
        <v>1491</v>
      </c>
    </row>
    <row r="326" spans="1:4" ht="25.5" x14ac:dyDescent="0.2">
      <c r="A326" s="137" t="s">
        <v>1816</v>
      </c>
      <c r="B326" s="137" t="s">
        <v>1783</v>
      </c>
      <c r="C326" s="333">
        <v>0</v>
      </c>
      <c r="D326" s="330" t="s">
        <v>1491</v>
      </c>
    </row>
    <row r="327" spans="1:4" ht="25.5" x14ac:dyDescent="0.2">
      <c r="A327" s="137" t="s">
        <v>1817</v>
      </c>
      <c r="B327" s="137" t="s">
        <v>1785</v>
      </c>
      <c r="C327" s="333">
        <v>0</v>
      </c>
      <c r="D327" s="330" t="s">
        <v>1491</v>
      </c>
    </row>
    <row r="328" spans="1:4" ht="25.5" x14ac:dyDescent="0.2">
      <c r="A328" s="137" t="s">
        <v>1818</v>
      </c>
      <c r="B328" s="137" t="s">
        <v>1780</v>
      </c>
      <c r="C328" s="333">
        <v>0</v>
      </c>
      <c r="D328" s="330" t="s">
        <v>1491</v>
      </c>
    </row>
    <row r="329" spans="1:4" ht="25.5" x14ac:dyDescent="0.2">
      <c r="A329" s="137" t="s">
        <v>1819</v>
      </c>
      <c r="B329" s="137" t="s">
        <v>1778</v>
      </c>
      <c r="C329" s="333">
        <v>0</v>
      </c>
      <c r="D329" s="330" t="s">
        <v>1491</v>
      </c>
    </row>
    <row r="330" spans="1:4" ht="25.5" x14ac:dyDescent="0.2">
      <c r="A330" s="137" t="s">
        <v>1820</v>
      </c>
      <c r="B330" s="137" t="s">
        <v>1770</v>
      </c>
      <c r="C330" s="333">
        <v>0</v>
      </c>
      <c r="D330" s="330" t="s">
        <v>1491</v>
      </c>
    </row>
    <row r="331" spans="1:4" ht="25.5" x14ac:dyDescent="0.2">
      <c r="A331" s="137" t="s">
        <v>1821</v>
      </c>
      <c r="B331" s="137" t="s">
        <v>1783</v>
      </c>
      <c r="C331" s="333">
        <v>0</v>
      </c>
      <c r="D331" s="330" t="s">
        <v>1491</v>
      </c>
    </row>
    <row r="332" spans="1:4" ht="12.75" x14ac:dyDescent="0.2">
      <c r="A332" s="137" t="s">
        <v>1822</v>
      </c>
      <c r="B332" s="137" t="s">
        <v>1781</v>
      </c>
      <c r="C332" s="333">
        <v>0</v>
      </c>
      <c r="D332" s="330" t="s">
        <v>1491</v>
      </c>
    </row>
    <row r="333" spans="1:4" ht="12.75" x14ac:dyDescent="0.2">
      <c r="A333" s="137" t="s">
        <v>1823</v>
      </c>
      <c r="B333" s="137" t="s">
        <v>1786</v>
      </c>
      <c r="C333" s="333">
        <v>0</v>
      </c>
      <c r="D333" s="330" t="s">
        <v>1491</v>
      </c>
    </row>
    <row r="334" spans="1:4" ht="12.75" x14ac:dyDescent="0.2">
      <c r="A334" s="137" t="s">
        <v>1824</v>
      </c>
      <c r="B334" s="137" t="s">
        <v>1783</v>
      </c>
      <c r="C334" s="333">
        <v>0</v>
      </c>
      <c r="D334" s="330" t="s">
        <v>1491</v>
      </c>
    </row>
    <row r="335" spans="1:4" ht="25.5" x14ac:dyDescent="0.2">
      <c r="A335" s="137" t="s">
        <v>1825</v>
      </c>
      <c r="B335" s="137" t="s">
        <v>1781</v>
      </c>
      <c r="C335" s="333">
        <v>0</v>
      </c>
      <c r="D335" s="330" t="s">
        <v>1491</v>
      </c>
    </row>
    <row r="336" spans="1:4" ht="25.5" x14ac:dyDescent="0.2">
      <c r="A336" s="137" t="s">
        <v>1826</v>
      </c>
      <c r="B336" s="137" t="s">
        <v>1779</v>
      </c>
      <c r="C336" s="333">
        <v>0</v>
      </c>
      <c r="D336" s="330" t="s">
        <v>1491</v>
      </c>
    </row>
    <row r="337" spans="1:4" ht="25.5" x14ac:dyDescent="0.2">
      <c r="A337" s="137" t="s">
        <v>1827</v>
      </c>
      <c r="B337" s="137" t="s">
        <v>1783</v>
      </c>
      <c r="C337" s="333">
        <v>0</v>
      </c>
      <c r="D337" s="330" t="s">
        <v>1491</v>
      </c>
    </row>
    <row r="338" spans="1:4" ht="12.75" x14ac:dyDescent="0.2">
      <c r="A338" s="137" t="s">
        <v>1828</v>
      </c>
      <c r="B338" s="137" t="s">
        <v>1781</v>
      </c>
      <c r="C338" s="333">
        <v>0</v>
      </c>
      <c r="D338" s="330" t="s">
        <v>1491</v>
      </c>
    </row>
    <row r="339" spans="1:4" ht="25.5" x14ac:dyDescent="0.2">
      <c r="A339" s="137" t="s">
        <v>1829</v>
      </c>
      <c r="B339" s="137" t="s">
        <v>1784</v>
      </c>
      <c r="C339" s="333">
        <v>0</v>
      </c>
      <c r="D339" s="330" t="s">
        <v>1491</v>
      </c>
    </row>
    <row r="340" spans="1:4" ht="38.25" x14ac:dyDescent="0.2">
      <c r="A340" s="137" t="s">
        <v>1830</v>
      </c>
      <c r="B340" s="137" t="s">
        <v>1777</v>
      </c>
      <c r="C340" s="333">
        <v>0</v>
      </c>
      <c r="D340" s="330" t="s">
        <v>1491</v>
      </c>
    </row>
    <row r="341" spans="1:4" ht="25.5" x14ac:dyDescent="0.2">
      <c r="A341" s="137" t="s">
        <v>1831</v>
      </c>
      <c r="B341" s="137" t="s">
        <v>1779</v>
      </c>
      <c r="C341" s="333">
        <v>0</v>
      </c>
      <c r="D341" s="330" t="s">
        <v>1491</v>
      </c>
    </row>
    <row r="342" spans="1:4" ht="25.5" x14ac:dyDescent="0.2">
      <c r="A342" s="137" t="s">
        <v>1832</v>
      </c>
      <c r="B342" s="137" t="s">
        <v>1782</v>
      </c>
      <c r="C342" s="333">
        <v>3.8732329900570601</v>
      </c>
      <c r="D342" s="330" t="s">
        <v>1491</v>
      </c>
    </row>
    <row r="343" spans="1:4" ht="25.5" x14ac:dyDescent="0.2">
      <c r="A343" s="137" t="s">
        <v>1833</v>
      </c>
      <c r="B343" s="137" t="s">
        <v>1789</v>
      </c>
      <c r="C343" s="333">
        <v>0</v>
      </c>
      <c r="D343" s="330" t="s">
        <v>1491</v>
      </c>
    </row>
    <row r="344" spans="1:4" ht="25.5" x14ac:dyDescent="0.2">
      <c r="A344" s="137" t="s">
        <v>1834</v>
      </c>
      <c r="B344" s="137" t="s">
        <v>1789</v>
      </c>
      <c r="C344" s="333">
        <v>0</v>
      </c>
      <c r="D344" s="330" t="s">
        <v>1491</v>
      </c>
    </row>
    <row r="345" spans="1:4" ht="25.5" x14ac:dyDescent="0.2">
      <c r="A345" s="137" t="s">
        <v>1835</v>
      </c>
      <c r="B345" s="137" t="s">
        <v>1780</v>
      </c>
      <c r="C345" s="333">
        <v>0</v>
      </c>
      <c r="D345" s="330" t="s">
        <v>1491</v>
      </c>
    </row>
    <row r="346" spans="1:4" ht="25.5" x14ac:dyDescent="0.2">
      <c r="A346" s="137" t="s">
        <v>1836</v>
      </c>
      <c r="B346" s="137" t="s">
        <v>1781</v>
      </c>
      <c r="C346" s="333">
        <v>0</v>
      </c>
      <c r="D346" s="330" t="s">
        <v>1491</v>
      </c>
    </row>
    <row r="347" spans="1:4" ht="12.75" x14ac:dyDescent="0.2">
      <c r="A347" s="137" t="s">
        <v>1837</v>
      </c>
      <c r="B347" s="137" t="s">
        <v>1785</v>
      </c>
      <c r="C347" s="333">
        <v>0</v>
      </c>
      <c r="D347" s="330" t="s">
        <v>1491</v>
      </c>
    </row>
    <row r="348" spans="1:4" ht="25.5" x14ac:dyDescent="0.2">
      <c r="A348" s="137" t="s">
        <v>1838</v>
      </c>
      <c r="B348" s="137" t="s">
        <v>1784</v>
      </c>
      <c r="C348" s="333">
        <v>0</v>
      </c>
      <c r="D348" s="330" t="s">
        <v>1491</v>
      </c>
    </row>
    <row r="349" spans="1:4" ht="25.5" x14ac:dyDescent="0.2">
      <c r="A349" s="137" t="s">
        <v>1839</v>
      </c>
      <c r="B349" s="137" t="s">
        <v>1789</v>
      </c>
      <c r="C349" s="333">
        <v>0</v>
      </c>
      <c r="D349" s="330" t="s">
        <v>1491</v>
      </c>
    </row>
    <row r="350" spans="1:4" ht="25.5" x14ac:dyDescent="0.2">
      <c r="A350" s="137" t="s">
        <v>1840</v>
      </c>
      <c r="B350" s="137" t="s">
        <v>1785</v>
      </c>
      <c r="C350" s="333">
        <v>0</v>
      </c>
      <c r="D350" s="330" t="s">
        <v>1491</v>
      </c>
    </row>
    <row r="351" spans="1:4" ht="25.5" x14ac:dyDescent="0.2">
      <c r="A351" s="137" t="s">
        <v>1841</v>
      </c>
      <c r="B351" s="137" t="s">
        <v>1782</v>
      </c>
      <c r="C351" s="333">
        <v>0</v>
      </c>
      <c r="D351" s="330" t="s">
        <v>1491</v>
      </c>
    </row>
    <row r="352" spans="1:4" ht="25.5" x14ac:dyDescent="0.2">
      <c r="A352" s="137" t="s">
        <v>1842</v>
      </c>
      <c r="B352" s="137" t="s">
        <v>1782</v>
      </c>
      <c r="C352" s="333">
        <v>0</v>
      </c>
      <c r="D352" s="330" t="s">
        <v>1491</v>
      </c>
    </row>
    <row r="353" spans="1:4" ht="25.5" x14ac:dyDescent="0.2">
      <c r="A353" s="137" t="s">
        <v>1843</v>
      </c>
      <c r="B353" s="137" t="s">
        <v>1786</v>
      </c>
      <c r="C353" s="333">
        <v>0</v>
      </c>
      <c r="D353" s="330" t="s">
        <v>1491</v>
      </c>
    </row>
    <row r="354" spans="1:4" ht="25.5" x14ac:dyDescent="0.2">
      <c r="A354" s="137" t="s">
        <v>1844</v>
      </c>
      <c r="B354" s="137" t="s">
        <v>1772</v>
      </c>
      <c r="C354" s="333">
        <v>0</v>
      </c>
      <c r="D354" s="330" t="s">
        <v>1491</v>
      </c>
    </row>
    <row r="355" spans="1:4" ht="25.5" x14ac:dyDescent="0.2">
      <c r="A355" s="137" t="s">
        <v>1845</v>
      </c>
      <c r="B355" s="137" t="s">
        <v>1781</v>
      </c>
      <c r="C355" s="333">
        <v>0</v>
      </c>
      <c r="D355" s="330" t="s">
        <v>1491</v>
      </c>
    </row>
    <row r="356" spans="1:4" ht="25.5" x14ac:dyDescent="0.2">
      <c r="A356" s="137" t="s">
        <v>1846</v>
      </c>
      <c r="B356" s="137" t="s">
        <v>1779</v>
      </c>
      <c r="C356" s="333">
        <v>0</v>
      </c>
      <c r="D356" s="330" t="s">
        <v>1491</v>
      </c>
    </row>
    <row r="357" spans="1:4" ht="25.5" x14ac:dyDescent="0.2">
      <c r="A357" s="137" t="s">
        <v>1847</v>
      </c>
      <c r="B357" s="137" t="s">
        <v>1778</v>
      </c>
      <c r="C357" s="333">
        <v>0</v>
      </c>
      <c r="D357" s="330" t="s">
        <v>1491</v>
      </c>
    </row>
    <row r="358" spans="1:4" ht="25.5" x14ac:dyDescent="0.2">
      <c r="A358" s="137" t="s">
        <v>1848</v>
      </c>
      <c r="B358" s="137" t="s">
        <v>1785</v>
      </c>
      <c r="C358" s="333">
        <v>0</v>
      </c>
      <c r="D358" s="330" t="s">
        <v>1491</v>
      </c>
    </row>
    <row r="359" spans="1:4" ht="25.5" x14ac:dyDescent="0.2">
      <c r="A359" s="137" t="s">
        <v>1849</v>
      </c>
      <c r="B359" s="137" t="s">
        <v>1784</v>
      </c>
      <c r="C359" s="333">
        <v>0</v>
      </c>
      <c r="D359" s="330" t="s">
        <v>1491</v>
      </c>
    </row>
    <row r="360" spans="1:4" ht="12.75" x14ac:dyDescent="0.2">
      <c r="A360" s="137" t="s">
        <v>1850</v>
      </c>
      <c r="B360" s="137" t="s">
        <v>1781</v>
      </c>
      <c r="C360" s="333">
        <v>0</v>
      </c>
      <c r="D360" s="330" t="s">
        <v>1491</v>
      </c>
    </row>
    <row r="361" spans="1:4" ht="25.5" x14ac:dyDescent="0.2">
      <c r="A361" s="137" t="s">
        <v>1851</v>
      </c>
      <c r="B361" s="137" t="s">
        <v>1783</v>
      </c>
      <c r="C361" s="333">
        <v>0</v>
      </c>
      <c r="D361" s="330" t="s">
        <v>1491</v>
      </c>
    </row>
    <row r="362" spans="1:4" ht="25.5" x14ac:dyDescent="0.2">
      <c r="A362" s="137" t="s">
        <v>1852</v>
      </c>
      <c r="B362" s="137" t="s">
        <v>1772</v>
      </c>
      <c r="C362" s="333">
        <v>0</v>
      </c>
      <c r="D362" s="330" t="s">
        <v>1491</v>
      </c>
    </row>
    <row r="363" spans="1:4" ht="25.5" x14ac:dyDescent="0.2">
      <c r="A363" s="137" t="s">
        <v>1853</v>
      </c>
      <c r="B363" s="137" t="s">
        <v>1783</v>
      </c>
      <c r="C363" s="333">
        <v>0</v>
      </c>
      <c r="D363" s="330" t="s">
        <v>1491</v>
      </c>
    </row>
    <row r="364" spans="1:4" ht="25.5" x14ac:dyDescent="0.2">
      <c r="A364" s="137" t="s">
        <v>1854</v>
      </c>
      <c r="B364" s="137" t="s">
        <v>1784</v>
      </c>
      <c r="C364" s="333">
        <v>0</v>
      </c>
      <c r="D364" s="330" t="s">
        <v>1491</v>
      </c>
    </row>
    <row r="365" spans="1:4" ht="12.75" x14ac:dyDescent="0.2">
      <c r="A365" s="137" t="s">
        <v>1855</v>
      </c>
      <c r="B365" s="137" t="s">
        <v>1781</v>
      </c>
      <c r="C365" s="333">
        <v>0</v>
      </c>
      <c r="D365" s="330" t="s">
        <v>1491</v>
      </c>
    </row>
    <row r="366" spans="1:4" ht="25.5" x14ac:dyDescent="0.2">
      <c r="A366" s="137" t="s">
        <v>1856</v>
      </c>
      <c r="B366" s="137" t="s">
        <v>1780</v>
      </c>
      <c r="C366" s="333">
        <v>0</v>
      </c>
      <c r="D366" s="330" t="s">
        <v>1491</v>
      </c>
    </row>
    <row r="367" spans="1:4" ht="38.25" x14ac:dyDescent="0.2">
      <c r="A367" s="137" t="s">
        <v>1857</v>
      </c>
      <c r="B367" s="137" t="s">
        <v>1775</v>
      </c>
      <c r="C367" s="333">
        <v>0</v>
      </c>
      <c r="D367" s="330" t="s">
        <v>1491</v>
      </c>
    </row>
    <row r="368" spans="1:4" ht="25.5" x14ac:dyDescent="0.2">
      <c r="A368" s="137" t="s">
        <v>1858</v>
      </c>
      <c r="B368" s="137" t="s">
        <v>1785</v>
      </c>
      <c r="C368" s="333">
        <v>0</v>
      </c>
      <c r="D368" s="330" t="s">
        <v>1491</v>
      </c>
    </row>
    <row r="369" spans="1:4" ht="25.5" x14ac:dyDescent="0.2">
      <c r="A369" s="137" t="s">
        <v>1859</v>
      </c>
      <c r="B369" s="137" t="s">
        <v>1789</v>
      </c>
      <c r="C369" s="333">
        <v>0</v>
      </c>
      <c r="D369" s="330" t="s">
        <v>1491</v>
      </c>
    </row>
    <row r="370" spans="1:4" ht="38.25" x14ac:dyDescent="0.2">
      <c r="A370" s="137" t="s">
        <v>1860</v>
      </c>
      <c r="B370" s="137" t="s">
        <v>1799</v>
      </c>
      <c r="C370" s="333">
        <v>0</v>
      </c>
      <c r="D370" s="330" t="s">
        <v>1491</v>
      </c>
    </row>
    <row r="371" spans="1:4" ht="25.5" x14ac:dyDescent="0.2">
      <c r="A371" s="137" t="s">
        <v>1861</v>
      </c>
      <c r="B371" s="137" t="s">
        <v>1784</v>
      </c>
      <c r="C371" s="333">
        <v>0</v>
      </c>
      <c r="D371" s="330" t="s">
        <v>1491</v>
      </c>
    </row>
    <row r="372" spans="1:4" ht="25.5" x14ac:dyDescent="0.2">
      <c r="A372" s="137" t="s">
        <v>1862</v>
      </c>
      <c r="B372" s="137" t="s">
        <v>1789</v>
      </c>
      <c r="C372" s="333">
        <v>0</v>
      </c>
      <c r="D372" s="330" t="s">
        <v>1491</v>
      </c>
    </row>
    <row r="373" spans="1:4" ht="12.75" x14ac:dyDescent="0.2">
      <c r="A373" s="137" t="s">
        <v>1863</v>
      </c>
      <c r="B373" s="137" t="s">
        <v>1784</v>
      </c>
      <c r="C373" s="333">
        <v>0</v>
      </c>
      <c r="D373" s="330" t="s">
        <v>1491</v>
      </c>
    </row>
    <row r="374" spans="1:4" ht="25.5" x14ac:dyDescent="0.2">
      <c r="A374" s="137" t="s">
        <v>1864</v>
      </c>
      <c r="B374" s="137" t="s">
        <v>1789</v>
      </c>
      <c r="C374" s="333">
        <v>0</v>
      </c>
      <c r="D374" s="330" t="s">
        <v>1491</v>
      </c>
    </row>
    <row r="375" spans="1:4" ht="25.5" x14ac:dyDescent="0.2">
      <c r="A375" s="137" t="s">
        <v>1865</v>
      </c>
      <c r="B375" s="137" t="s">
        <v>1789</v>
      </c>
      <c r="C375" s="333">
        <v>0</v>
      </c>
      <c r="D375" s="330" t="s">
        <v>1491</v>
      </c>
    </row>
    <row r="376" spans="1:4" ht="12.75" x14ac:dyDescent="0.2">
      <c r="A376" s="137" t="s">
        <v>1866</v>
      </c>
      <c r="B376" s="137" t="s">
        <v>1786</v>
      </c>
      <c r="C376" s="333">
        <v>0</v>
      </c>
      <c r="D376" s="330" t="s">
        <v>1491</v>
      </c>
    </row>
    <row r="377" spans="1:4" ht="25.5" x14ac:dyDescent="0.2">
      <c r="A377" s="137" t="s">
        <v>1867</v>
      </c>
      <c r="B377" s="137" t="s">
        <v>1783</v>
      </c>
      <c r="C377" s="333">
        <v>0</v>
      </c>
      <c r="D377" s="330" t="s">
        <v>1491</v>
      </c>
    </row>
    <row r="378" spans="1:4" ht="25.5" x14ac:dyDescent="0.2">
      <c r="A378" s="137" t="s">
        <v>1868</v>
      </c>
      <c r="B378" s="137" t="s">
        <v>1777</v>
      </c>
      <c r="C378" s="333">
        <v>0</v>
      </c>
      <c r="D378" s="330" t="s">
        <v>1491</v>
      </c>
    </row>
    <row r="379" spans="1:4" ht="12.75" x14ac:dyDescent="0.2">
      <c r="A379" s="137" t="s">
        <v>1869</v>
      </c>
      <c r="B379" s="137" t="s">
        <v>1770</v>
      </c>
      <c r="C379" s="333">
        <v>0</v>
      </c>
      <c r="D379" s="330" t="s">
        <v>1491</v>
      </c>
    </row>
    <row r="380" spans="1:4" ht="25.5" x14ac:dyDescent="0.2">
      <c r="A380" s="137" t="s">
        <v>1870</v>
      </c>
      <c r="B380" s="137" t="s">
        <v>1784</v>
      </c>
      <c r="C380" s="333">
        <v>0</v>
      </c>
      <c r="D380" s="330" t="s">
        <v>1491</v>
      </c>
    </row>
    <row r="381" spans="1:4" ht="25.5" x14ac:dyDescent="0.2">
      <c r="A381" s="137" t="s">
        <v>1871</v>
      </c>
      <c r="B381" s="137" t="s">
        <v>1777</v>
      </c>
      <c r="C381" s="333">
        <v>0</v>
      </c>
      <c r="D381" s="330" t="s">
        <v>1491</v>
      </c>
    </row>
    <row r="382" spans="1:4" ht="25.5" x14ac:dyDescent="0.2">
      <c r="A382" s="137" t="s">
        <v>1872</v>
      </c>
      <c r="B382" s="137" t="s">
        <v>1783</v>
      </c>
      <c r="C382" s="333">
        <v>0</v>
      </c>
      <c r="D382" s="330" t="s">
        <v>1491</v>
      </c>
    </row>
    <row r="383" spans="1:4" ht="12.75" x14ac:dyDescent="0.2">
      <c r="A383" s="137" t="s">
        <v>1873</v>
      </c>
      <c r="B383" s="137">
        <v>0</v>
      </c>
      <c r="C383" s="333">
        <v>0</v>
      </c>
      <c r="D383" s="330" t="s">
        <v>1491</v>
      </c>
    </row>
    <row r="384" spans="1:4" ht="12.75" x14ac:dyDescent="0.2">
      <c r="A384" s="137" t="s">
        <v>1874</v>
      </c>
      <c r="B384" s="137">
        <v>0</v>
      </c>
      <c r="C384" s="333">
        <v>0</v>
      </c>
      <c r="D384" s="330" t="s">
        <v>1491</v>
      </c>
    </row>
    <row r="385" spans="1:4" ht="12.75" x14ac:dyDescent="0.2">
      <c r="A385" s="137" t="s">
        <v>1875</v>
      </c>
      <c r="B385" s="137">
        <v>0</v>
      </c>
      <c r="C385" s="333">
        <v>0</v>
      </c>
      <c r="D385" s="330" t="s">
        <v>1491</v>
      </c>
    </row>
    <row r="386" spans="1:4" ht="51" x14ac:dyDescent="0.2">
      <c r="A386" s="137" t="s">
        <v>1876</v>
      </c>
      <c r="B386" s="137">
        <v>0</v>
      </c>
      <c r="C386" s="333">
        <v>0</v>
      </c>
      <c r="D386" s="330" t="s">
        <v>1491</v>
      </c>
    </row>
    <row r="387" spans="1:4" ht="51" x14ac:dyDescent="0.2">
      <c r="A387" s="137" t="s">
        <v>1877</v>
      </c>
      <c r="B387" s="137">
        <v>0</v>
      </c>
      <c r="C387" s="333">
        <v>0</v>
      </c>
      <c r="D387" s="330" t="s">
        <v>1491</v>
      </c>
    </row>
    <row r="388" spans="1:4" ht="25.5" x14ac:dyDescent="0.2">
      <c r="A388" s="137" t="s">
        <v>1878</v>
      </c>
      <c r="B388" s="137" t="s">
        <v>1873</v>
      </c>
      <c r="C388" s="333">
        <v>0</v>
      </c>
      <c r="D388" s="330" t="s">
        <v>1491</v>
      </c>
    </row>
    <row r="389" spans="1:4" ht="12.75" x14ac:dyDescent="0.2">
      <c r="A389" s="137" t="s">
        <v>1879</v>
      </c>
      <c r="B389" s="137" t="s">
        <v>1873</v>
      </c>
      <c r="C389" s="333">
        <v>0</v>
      </c>
      <c r="D389" s="330" t="s">
        <v>1491</v>
      </c>
    </row>
    <row r="390" spans="1:4" ht="12.75" x14ac:dyDescent="0.2">
      <c r="A390" s="137" t="s">
        <v>1880</v>
      </c>
      <c r="B390" s="137" t="s">
        <v>1873</v>
      </c>
      <c r="C390" s="333">
        <v>0</v>
      </c>
      <c r="D390" s="330" t="s">
        <v>1491</v>
      </c>
    </row>
    <row r="391" spans="1:4" ht="12.75" x14ac:dyDescent="0.2">
      <c r="A391" s="137" t="s">
        <v>1881</v>
      </c>
      <c r="B391" s="137">
        <v>0</v>
      </c>
      <c r="C391" s="333">
        <v>0</v>
      </c>
      <c r="D391" s="330" t="s">
        <v>1491</v>
      </c>
    </row>
    <row r="392" spans="1:4" ht="25.5" x14ac:dyDescent="0.2">
      <c r="A392" s="137" t="s">
        <v>1882</v>
      </c>
      <c r="B392" s="137" t="s">
        <v>1873</v>
      </c>
      <c r="C392" s="333">
        <v>0</v>
      </c>
      <c r="D392" s="330" t="s">
        <v>1491</v>
      </c>
    </row>
    <row r="393" spans="1:4" ht="12.75" x14ac:dyDescent="0.2">
      <c r="A393" s="137" t="s">
        <v>1883</v>
      </c>
      <c r="B393" s="137" t="s">
        <v>1873</v>
      </c>
      <c r="C393" s="333">
        <v>0</v>
      </c>
      <c r="D393" s="330" t="s">
        <v>1491</v>
      </c>
    </row>
    <row r="394" spans="1:4" ht="12.75" x14ac:dyDescent="0.2">
      <c r="A394" s="137" t="s">
        <v>1884</v>
      </c>
      <c r="B394" s="137" t="s">
        <v>1873</v>
      </c>
      <c r="C394" s="333">
        <v>0</v>
      </c>
      <c r="D394" s="330" t="s">
        <v>1491</v>
      </c>
    </row>
    <row r="395" spans="1:4" ht="12.75" x14ac:dyDescent="0.2">
      <c r="A395" s="137" t="s">
        <v>1885</v>
      </c>
      <c r="B395" s="137" t="s">
        <v>1873</v>
      </c>
      <c r="C395" s="333">
        <v>0</v>
      </c>
      <c r="D395" s="330" t="s">
        <v>1491</v>
      </c>
    </row>
    <row r="396" spans="1:4" ht="12.75" x14ac:dyDescent="0.2">
      <c r="A396" s="137" t="s">
        <v>1886</v>
      </c>
      <c r="B396" s="137" t="s">
        <v>1873</v>
      </c>
      <c r="C396" s="333">
        <v>0</v>
      </c>
      <c r="D396" s="330" t="s">
        <v>1491</v>
      </c>
    </row>
    <row r="397" spans="1:4" ht="12.75" x14ac:dyDescent="0.2">
      <c r="A397" s="137" t="s">
        <v>1887</v>
      </c>
      <c r="B397" s="137" t="s">
        <v>1873</v>
      </c>
      <c r="C397" s="333">
        <v>0</v>
      </c>
      <c r="D397" s="330" t="s">
        <v>1491</v>
      </c>
    </row>
    <row r="398" spans="1:4" ht="12.75" x14ac:dyDescent="0.2">
      <c r="A398" s="137" t="s">
        <v>1888</v>
      </c>
      <c r="B398" s="137" t="s">
        <v>1873</v>
      </c>
      <c r="C398" s="333">
        <v>0</v>
      </c>
      <c r="D398" s="330" t="s">
        <v>1491</v>
      </c>
    </row>
    <row r="399" spans="1:4" ht="38.25" x14ac:dyDescent="0.2">
      <c r="A399" s="137" t="s">
        <v>1889</v>
      </c>
      <c r="B399" s="137" t="s">
        <v>1876</v>
      </c>
      <c r="C399" s="333">
        <v>0</v>
      </c>
      <c r="D399" s="330" t="s">
        <v>1491</v>
      </c>
    </row>
    <row r="400" spans="1:4" ht="12.75" x14ac:dyDescent="0.2">
      <c r="A400" s="137" t="s">
        <v>1890</v>
      </c>
      <c r="B400" s="137">
        <v>0</v>
      </c>
      <c r="C400" s="333">
        <v>0</v>
      </c>
      <c r="D400" s="330" t="s">
        <v>1491</v>
      </c>
    </row>
    <row r="401" spans="1:4" ht="12.75" x14ac:dyDescent="0.2">
      <c r="A401" s="137" t="s">
        <v>1891</v>
      </c>
      <c r="B401" s="137" t="s">
        <v>1873</v>
      </c>
      <c r="C401" s="333">
        <v>0</v>
      </c>
      <c r="D401" s="330" t="s">
        <v>1491</v>
      </c>
    </row>
    <row r="402" spans="1:4" ht="12.75" x14ac:dyDescent="0.2">
      <c r="A402" s="137" t="s">
        <v>1892</v>
      </c>
      <c r="B402" s="137">
        <v>0</v>
      </c>
      <c r="C402" s="333">
        <v>0</v>
      </c>
      <c r="D402" s="330" t="s">
        <v>1491</v>
      </c>
    </row>
    <row r="403" spans="1:4" ht="63.75" x14ac:dyDescent="0.2">
      <c r="A403" s="137" t="s">
        <v>1893</v>
      </c>
      <c r="B403" s="137" t="s">
        <v>1873</v>
      </c>
      <c r="C403" s="333">
        <v>0</v>
      </c>
      <c r="D403" s="330" t="s">
        <v>1491</v>
      </c>
    </row>
    <row r="404" spans="1:4" ht="63.75" x14ac:dyDescent="0.2">
      <c r="A404" s="137" t="s">
        <v>1894</v>
      </c>
      <c r="B404" s="137" t="s">
        <v>1873</v>
      </c>
      <c r="C404" s="333">
        <v>0</v>
      </c>
      <c r="D404" s="330" t="s">
        <v>1491</v>
      </c>
    </row>
    <row r="405" spans="1:4" ht="63.75" x14ac:dyDescent="0.2">
      <c r="A405" s="137" t="s">
        <v>1895</v>
      </c>
      <c r="B405" s="137" t="s">
        <v>1873</v>
      </c>
      <c r="C405" s="333">
        <v>0</v>
      </c>
      <c r="D405" s="330" t="s">
        <v>1491</v>
      </c>
    </row>
    <row r="406" spans="1:4" ht="63.75" x14ac:dyDescent="0.2">
      <c r="A406" s="137" t="s">
        <v>1896</v>
      </c>
      <c r="B406" s="137" t="s">
        <v>1873</v>
      </c>
      <c r="C406" s="333">
        <v>0</v>
      </c>
      <c r="D406" s="330" t="s">
        <v>1491</v>
      </c>
    </row>
    <row r="407" spans="1:4" ht="76.5" x14ac:dyDescent="0.2">
      <c r="A407" s="137" t="s">
        <v>1897</v>
      </c>
      <c r="B407" s="137" t="s">
        <v>1873</v>
      </c>
      <c r="C407" s="333">
        <v>0</v>
      </c>
      <c r="D407" s="330" t="s">
        <v>1491</v>
      </c>
    </row>
    <row r="408" spans="1:4" ht="51" x14ac:dyDescent="0.2">
      <c r="A408" s="137" t="s">
        <v>1898</v>
      </c>
      <c r="B408" s="137" t="s">
        <v>1873</v>
      </c>
      <c r="C408" s="333">
        <v>0</v>
      </c>
      <c r="D408" s="330" t="s">
        <v>1491</v>
      </c>
    </row>
    <row r="409" spans="1:4" ht="63.75" x14ac:dyDescent="0.2">
      <c r="A409" s="137" t="s">
        <v>1899</v>
      </c>
      <c r="B409" s="137" t="s">
        <v>1873</v>
      </c>
      <c r="C409" s="333">
        <v>0</v>
      </c>
      <c r="D409" s="330" t="s">
        <v>1491</v>
      </c>
    </row>
    <row r="410" spans="1:4" ht="63.75" x14ac:dyDescent="0.2">
      <c r="A410" s="137" t="s">
        <v>1900</v>
      </c>
      <c r="B410" s="137" t="s">
        <v>1873</v>
      </c>
      <c r="C410" s="333">
        <v>0</v>
      </c>
      <c r="D410" s="330" t="s">
        <v>1491</v>
      </c>
    </row>
    <row r="411" spans="1:4" ht="25.5" x14ac:dyDescent="0.2">
      <c r="A411" s="137" t="s">
        <v>1901</v>
      </c>
      <c r="B411" s="137" t="s">
        <v>1887</v>
      </c>
      <c r="C411" s="333">
        <v>0</v>
      </c>
      <c r="D411" s="330" t="s">
        <v>1491</v>
      </c>
    </row>
    <row r="412" spans="1:4" ht="25.5" x14ac:dyDescent="0.2">
      <c r="A412" s="137" t="s">
        <v>1902</v>
      </c>
      <c r="B412" s="137" t="s">
        <v>1884</v>
      </c>
      <c r="C412" s="333">
        <v>0</v>
      </c>
      <c r="D412" s="330" t="s">
        <v>1491</v>
      </c>
    </row>
    <row r="413" spans="1:4" ht="25.5" x14ac:dyDescent="0.2">
      <c r="A413" s="137" t="s">
        <v>1903</v>
      </c>
      <c r="B413" s="137" t="s">
        <v>1885</v>
      </c>
      <c r="C413" s="333">
        <v>0</v>
      </c>
      <c r="D413" s="330" t="s">
        <v>1491</v>
      </c>
    </row>
    <row r="414" spans="1:4" ht="12.75" x14ac:dyDescent="0.2">
      <c r="A414" s="137" t="s">
        <v>1904</v>
      </c>
      <c r="B414" s="137" t="s">
        <v>1880</v>
      </c>
      <c r="C414" s="333">
        <v>0</v>
      </c>
      <c r="D414" s="330" t="s">
        <v>1491</v>
      </c>
    </row>
    <row r="415" spans="1:4" ht="12.75" x14ac:dyDescent="0.2">
      <c r="A415" s="137" t="s">
        <v>1905</v>
      </c>
      <c r="B415" s="137" t="s">
        <v>1880</v>
      </c>
      <c r="C415" s="333">
        <v>0</v>
      </c>
      <c r="D415" s="330" t="s">
        <v>1491</v>
      </c>
    </row>
    <row r="416" spans="1:4" ht="38.25" x14ac:dyDescent="0.2">
      <c r="A416" s="137" t="s">
        <v>1906</v>
      </c>
      <c r="B416" s="137" t="s">
        <v>1879</v>
      </c>
      <c r="C416" s="333">
        <v>0</v>
      </c>
      <c r="D416" s="330" t="s">
        <v>1491</v>
      </c>
    </row>
    <row r="417" spans="1:4" ht="38.25" x14ac:dyDescent="0.2">
      <c r="A417" s="137" t="s">
        <v>1907</v>
      </c>
      <c r="B417" s="137" t="s">
        <v>1893</v>
      </c>
      <c r="C417" s="333">
        <v>0</v>
      </c>
      <c r="D417" s="330" t="s">
        <v>1491</v>
      </c>
    </row>
    <row r="418" spans="1:4" ht="25.5" x14ac:dyDescent="0.2">
      <c r="A418" s="137" t="s">
        <v>1908</v>
      </c>
      <c r="B418" s="137" t="s">
        <v>1880</v>
      </c>
      <c r="C418" s="333">
        <v>0</v>
      </c>
      <c r="D418" s="330" t="s">
        <v>1491</v>
      </c>
    </row>
    <row r="419" spans="1:4" ht="12.75" x14ac:dyDescent="0.2">
      <c r="A419" s="137" t="s">
        <v>1909</v>
      </c>
      <c r="B419" s="137" t="s">
        <v>1873</v>
      </c>
      <c r="C419" s="333">
        <v>0</v>
      </c>
      <c r="D419" s="330" t="s">
        <v>1491</v>
      </c>
    </row>
    <row r="420" spans="1:4" ht="25.5" x14ac:dyDescent="0.2">
      <c r="A420" s="137" t="s">
        <v>1910</v>
      </c>
      <c r="B420" s="137" t="s">
        <v>1888</v>
      </c>
      <c r="C420" s="333">
        <v>0</v>
      </c>
      <c r="D420" s="330" t="s">
        <v>1491</v>
      </c>
    </row>
    <row r="421" spans="1:4" ht="38.25" x14ac:dyDescent="0.2">
      <c r="A421" s="137" t="s">
        <v>1911</v>
      </c>
      <c r="B421" s="137" t="s">
        <v>1895</v>
      </c>
      <c r="C421" s="333">
        <v>0</v>
      </c>
      <c r="D421" s="330" t="s">
        <v>1491</v>
      </c>
    </row>
    <row r="422" spans="1:4" ht="25.5" x14ac:dyDescent="0.2">
      <c r="A422" s="137" t="s">
        <v>1912</v>
      </c>
      <c r="B422" s="137" t="s">
        <v>1882</v>
      </c>
      <c r="C422" s="333">
        <v>0</v>
      </c>
      <c r="D422" s="330" t="s">
        <v>1491</v>
      </c>
    </row>
    <row r="423" spans="1:4" ht="25.5" x14ac:dyDescent="0.2">
      <c r="A423" s="137" t="s">
        <v>1913</v>
      </c>
      <c r="B423" s="137" t="s">
        <v>1882</v>
      </c>
      <c r="C423" s="333">
        <v>0</v>
      </c>
      <c r="D423" s="330" t="s">
        <v>1491</v>
      </c>
    </row>
    <row r="424" spans="1:4" ht="38.25" x14ac:dyDescent="0.2">
      <c r="A424" s="137" t="s">
        <v>1914</v>
      </c>
      <c r="B424" s="137" t="s">
        <v>1897</v>
      </c>
      <c r="C424" s="333">
        <v>0</v>
      </c>
      <c r="D424" s="330" t="s">
        <v>1491</v>
      </c>
    </row>
    <row r="425" spans="1:4" ht="25.5" x14ac:dyDescent="0.2">
      <c r="A425" s="137" t="s">
        <v>1915</v>
      </c>
      <c r="B425" s="137" t="s">
        <v>1883</v>
      </c>
      <c r="C425" s="333">
        <v>3.3111522055866627</v>
      </c>
      <c r="D425" s="330" t="s">
        <v>1491</v>
      </c>
    </row>
    <row r="426" spans="1:4" ht="25.5" x14ac:dyDescent="0.2">
      <c r="A426" s="137" t="s">
        <v>1916</v>
      </c>
      <c r="B426" s="137" t="s">
        <v>1878</v>
      </c>
      <c r="C426" s="333">
        <v>0</v>
      </c>
      <c r="D426" s="330" t="s">
        <v>1491</v>
      </c>
    </row>
    <row r="427" spans="1:4" ht="51" x14ac:dyDescent="0.2">
      <c r="A427" s="137" t="s">
        <v>1917</v>
      </c>
      <c r="B427" s="137" t="s">
        <v>1896</v>
      </c>
      <c r="C427" s="333">
        <v>0</v>
      </c>
      <c r="D427" s="330" t="s">
        <v>1491</v>
      </c>
    </row>
    <row r="428" spans="1:4" ht="25.5" x14ac:dyDescent="0.2">
      <c r="A428" s="137" t="s">
        <v>1918</v>
      </c>
      <c r="B428" s="137" t="s">
        <v>1878</v>
      </c>
      <c r="C428" s="333">
        <v>0</v>
      </c>
      <c r="D428" s="330" t="s">
        <v>1491</v>
      </c>
    </row>
    <row r="429" spans="1:4" ht="38.25" x14ac:dyDescent="0.2">
      <c r="A429" s="137" t="s">
        <v>1919</v>
      </c>
      <c r="B429" s="137" t="s">
        <v>1899</v>
      </c>
      <c r="C429" s="333">
        <v>0</v>
      </c>
      <c r="D429" s="330" t="s">
        <v>1491</v>
      </c>
    </row>
    <row r="430" spans="1:4" ht="38.25" x14ac:dyDescent="0.2">
      <c r="A430" s="137" t="s">
        <v>1920</v>
      </c>
      <c r="B430" s="137" t="s">
        <v>1879</v>
      </c>
      <c r="C430" s="333">
        <v>0</v>
      </c>
      <c r="D430" s="330" t="s">
        <v>1491</v>
      </c>
    </row>
    <row r="431" spans="1:4" ht="38.25" x14ac:dyDescent="0.2">
      <c r="A431" s="137" t="s">
        <v>1921</v>
      </c>
      <c r="B431" s="137" t="s">
        <v>1886</v>
      </c>
      <c r="C431" s="333">
        <v>0</v>
      </c>
      <c r="D431" s="330" t="s">
        <v>1491</v>
      </c>
    </row>
    <row r="432" spans="1:4" ht="25.5" x14ac:dyDescent="0.2">
      <c r="A432" s="137" t="s">
        <v>1922</v>
      </c>
      <c r="B432" s="137" t="s">
        <v>1880</v>
      </c>
      <c r="C432" s="333">
        <v>0</v>
      </c>
      <c r="D432" s="330" t="s">
        <v>1491</v>
      </c>
    </row>
    <row r="433" spans="1:4" ht="12.75" x14ac:dyDescent="0.2">
      <c r="A433" s="137" t="s">
        <v>1923</v>
      </c>
      <c r="B433" s="137" t="s">
        <v>1880</v>
      </c>
      <c r="C433" s="333">
        <v>0</v>
      </c>
      <c r="D433" s="330" t="s">
        <v>1491</v>
      </c>
    </row>
    <row r="434" spans="1:4" ht="25.5" x14ac:dyDescent="0.2">
      <c r="A434" s="137" t="s">
        <v>1924</v>
      </c>
      <c r="B434" s="137" t="s">
        <v>1880</v>
      </c>
      <c r="C434" s="333">
        <v>0</v>
      </c>
      <c r="D434" s="330" t="s">
        <v>1491</v>
      </c>
    </row>
    <row r="435" spans="1:4" ht="12.75" x14ac:dyDescent="0.2">
      <c r="A435" s="137" t="s">
        <v>1925</v>
      </c>
      <c r="B435" s="137">
        <v>0</v>
      </c>
      <c r="C435" s="333">
        <v>0</v>
      </c>
      <c r="D435" s="330" t="s">
        <v>1491</v>
      </c>
    </row>
    <row r="436" spans="1:4" ht="12.75" x14ac:dyDescent="0.2">
      <c r="A436" s="137" t="s">
        <v>1925</v>
      </c>
      <c r="B436" s="137">
        <v>0</v>
      </c>
      <c r="C436" s="333">
        <v>0</v>
      </c>
      <c r="D436" s="330" t="s">
        <v>1491</v>
      </c>
    </row>
    <row r="437" spans="1:4" ht="25.5" x14ac:dyDescent="0.2">
      <c r="A437" s="137" t="s">
        <v>1926</v>
      </c>
      <c r="B437" s="137" t="s">
        <v>1882</v>
      </c>
      <c r="C437" s="333">
        <v>0</v>
      </c>
      <c r="D437" s="330" t="s">
        <v>1491</v>
      </c>
    </row>
    <row r="438" spans="1:4" ht="25.5" x14ac:dyDescent="0.2">
      <c r="A438" s="137" t="s">
        <v>1927</v>
      </c>
      <c r="B438" s="137" t="s">
        <v>1884</v>
      </c>
      <c r="C438" s="333">
        <v>0</v>
      </c>
      <c r="D438" s="330" t="s">
        <v>1491</v>
      </c>
    </row>
    <row r="439" spans="1:4" ht="25.5" x14ac:dyDescent="0.2">
      <c r="A439" s="137" t="s">
        <v>1928</v>
      </c>
      <c r="B439" s="137" t="s">
        <v>1882</v>
      </c>
      <c r="C439" s="333">
        <v>0</v>
      </c>
      <c r="D439" s="330" t="s">
        <v>1491</v>
      </c>
    </row>
    <row r="440" spans="1:4" ht="12.75" x14ac:dyDescent="0.2">
      <c r="A440" s="137" t="s">
        <v>1929</v>
      </c>
      <c r="B440" s="137" t="s">
        <v>1887</v>
      </c>
      <c r="C440" s="333">
        <v>0</v>
      </c>
      <c r="D440" s="330" t="s">
        <v>1491</v>
      </c>
    </row>
    <row r="441" spans="1:4" ht="38.25" x14ac:dyDescent="0.2">
      <c r="A441" s="137" t="s">
        <v>1930</v>
      </c>
      <c r="B441" s="137" t="s">
        <v>1898</v>
      </c>
      <c r="C441" s="333">
        <v>0</v>
      </c>
      <c r="D441" s="330" t="s">
        <v>1491</v>
      </c>
    </row>
    <row r="442" spans="1:4" ht="25.5" x14ac:dyDescent="0.2">
      <c r="A442" s="137" t="s">
        <v>1931</v>
      </c>
      <c r="B442" s="137" t="s">
        <v>1886</v>
      </c>
      <c r="C442" s="333">
        <v>0</v>
      </c>
      <c r="D442" s="330" t="s">
        <v>1491</v>
      </c>
    </row>
    <row r="443" spans="1:4" ht="25.5" x14ac:dyDescent="0.2">
      <c r="A443" s="137" t="s">
        <v>1932</v>
      </c>
      <c r="B443" s="137" t="s">
        <v>1886</v>
      </c>
      <c r="C443" s="333">
        <v>0</v>
      </c>
      <c r="D443" s="330" t="s">
        <v>1491</v>
      </c>
    </row>
    <row r="444" spans="1:4" ht="38.25" x14ac:dyDescent="0.2">
      <c r="A444" s="137" t="s">
        <v>1933</v>
      </c>
      <c r="B444" s="137" t="s">
        <v>1877</v>
      </c>
      <c r="C444" s="333">
        <v>0</v>
      </c>
      <c r="D444" s="330" t="s">
        <v>1491</v>
      </c>
    </row>
    <row r="445" spans="1:4" ht="38.25" x14ac:dyDescent="0.2">
      <c r="A445" s="137" t="s">
        <v>1934</v>
      </c>
      <c r="B445" s="137" t="s">
        <v>1885</v>
      </c>
      <c r="C445" s="333">
        <v>0</v>
      </c>
      <c r="D445" s="330" t="s">
        <v>1491</v>
      </c>
    </row>
    <row r="446" spans="1:4" ht="25.5" x14ac:dyDescent="0.2">
      <c r="A446" s="137" t="s">
        <v>1935</v>
      </c>
      <c r="B446" s="137" t="s">
        <v>1884</v>
      </c>
      <c r="C446" s="333">
        <v>0</v>
      </c>
      <c r="D446" s="330" t="s">
        <v>1491</v>
      </c>
    </row>
    <row r="447" spans="1:4" ht="25.5" x14ac:dyDescent="0.2">
      <c r="A447" s="137" t="s">
        <v>1936</v>
      </c>
      <c r="B447" s="137" t="s">
        <v>1883</v>
      </c>
      <c r="C447" s="333">
        <v>0</v>
      </c>
      <c r="D447" s="330" t="s">
        <v>1491</v>
      </c>
    </row>
    <row r="448" spans="1:4" ht="25.5" x14ac:dyDescent="0.2">
      <c r="A448" s="137" t="s">
        <v>1937</v>
      </c>
      <c r="B448" s="137" t="s">
        <v>1878</v>
      </c>
      <c r="C448" s="333">
        <v>0</v>
      </c>
      <c r="D448" s="330" t="s">
        <v>1491</v>
      </c>
    </row>
    <row r="449" spans="1:4" ht="38.25" x14ac:dyDescent="0.2">
      <c r="A449" s="137" t="s">
        <v>1938</v>
      </c>
      <c r="B449" s="137" t="s">
        <v>1886</v>
      </c>
      <c r="C449" s="333">
        <v>0</v>
      </c>
      <c r="D449" s="330" t="s">
        <v>1491</v>
      </c>
    </row>
    <row r="450" spans="1:4" ht="25.5" x14ac:dyDescent="0.2">
      <c r="A450" s="137" t="s">
        <v>1939</v>
      </c>
      <c r="B450" s="137" t="s">
        <v>1883</v>
      </c>
      <c r="C450" s="333">
        <v>0</v>
      </c>
      <c r="D450" s="330" t="s">
        <v>1491</v>
      </c>
    </row>
    <row r="451" spans="1:4" ht="25.5" x14ac:dyDescent="0.2">
      <c r="A451" s="137" t="s">
        <v>1940</v>
      </c>
      <c r="B451" s="137" t="s">
        <v>1888</v>
      </c>
      <c r="C451" s="333">
        <v>0</v>
      </c>
      <c r="D451" s="330" t="s">
        <v>1491</v>
      </c>
    </row>
    <row r="452" spans="1:4" ht="25.5" x14ac:dyDescent="0.2">
      <c r="A452" s="137" t="s">
        <v>1941</v>
      </c>
      <c r="B452" s="137" t="s">
        <v>1887</v>
      </c>
      <c r="C452" s="333">
        <v>0</v>
      </c>
      <c r="D452" s="330" t="s">
        <v>1491</v>
      </c>
    </row>
    <row r="453" spans="1:4" ht="25.5" x14ac:dyDescent="0.2">
      <c r="A453" s="137" t="s">
        <v>1942</v>
      </c>
      <c r="B453" s="137" t="s">
        <v>1878</v>
      </c>
      <c r="C453" s="333">
        <v>0</v>
      </c>
      <c r="D453" s="330" t="s">
        <v>1491</v>
      </c>
    </row>
    <row r="454" spans="1:4" ht="25.5" x14ac:dyDescent="0.2">
      <c r="A454" s="137" t="s">
        <v>1943</v>
      </c>
      <c r="B454" s="137" t="s">
        <v>1887</v>
      </c>
      <c r="C454" s="333">
        <v>0</v>
      </c>
      <c r="D454" s="330" t="s">
        <v>1491</v>
      </c>
    </row>
    <row r="455" spans="1:4" ht="12.75" x14ac:dyDescent="0.2">
      <c r="A455" s="137" t="s">
        <v>1944</v>
      </c>
      <c r="B455" s="137" t="s">
        <v>1880</v>
      </c>
      <c r="C455" s="333">
        <v>0</v>
      </c>
      <c r="D455" s="330" t="s">
        <v>1491</v>
      </c>
    </row>
    <row r="456" spans="1:4" ht="25.5" x14ac:dyDescent="0.2">
      <c r="A456" s="137" t="s">
        <v>1945</v>
      </c>
      <c r="B456" s="137" t="s">
        <v>1888</v>
      </c>
      <c r="C456" s="333">
        <v>0</v>
      </c>
      <c r="D456" s="330" t="s">
        <v>1491</v>
      </c>
    </row>
    <row r="457" spans="1:4" ht="25.5" x14ac:dyDescent="0.2">
      <c r="A457" s="137" t="s">
        <v>1946</v>
      </c>
      <c r="B457" s="137" t="s">
        <v>1882</v>
      </c>
      <c r="C457" s="333">
        <v>0</v>
      </c>
      <c r="D457" s="330" t="s">
        <v>1491</v>
      </c>
    </row>
    <row r="458" spans="1:4" ht="12.75" x14ac:dyDescent="0.2">
      <c r="A458" s="137" t="s">
        <v>1947</v>
      </c>
      <c r="B458" s="137" t="s">
        <v>1880</v>
      </c>
      <c r="C458" s="333">
        <v>0</v>
      </c>
      <c r="D458" s="330" t="s">
        <v>1491</v>
      </c>
    </row>
    <row r="459" spans="1:4" ht="25.5" x14ac:dyDescent="0.2">
      <c r="A459" s="137" t="s">
        <v>1948</v>
      </c>
      <c r="B459" s="137" t="s">
        <v>1886</v>
      </c>
      <c r="C459" s="333">
        <v>0</v>
      </c>
      <c r="D459" s="330" t="s">
        <v>1491</v>
      </c>
    </row>
    <row r="460" spans="1:4" ht="38.25" x14ac:dyDescent="0.2">
      <c r="A460" s="137" t="s">
        <v>1949</v>
      </c>
      <c r="B460" s="137" t="s">
        <v>1894</v>
      </c>
      <c r="C460" s="333">
        <v>0</v>
      </c>
      <c r="D460" s="330" t="s">
        <v>1491</v>
      </c>
    </row>
    <row r="461" spans="1:4" ht="38.25" x14ac:dyDescent="0.2">
      <c r="A461" s="137" t="s">
        <v>1950</v>
      </c>
      <c r="B461" s="137" t="s">
        <v>1900</v>
      </c>
      <c r="C461" s="333">
        <v>0</v>
      </c>
      <c r="D461" s="330" t="s">
        <v>1491</v>
      </c>
    </row>
    <row r="462" spans="1:4" ht="25.5" x14ac:dyDescent="0.2">
      <c r="A462" s="137" t="s">
        <v>1951</v>
      </c>
      <c r="B462" s="137" t="s">
        <v>1885</v>
      </c>
      <c r="C462" s="333">
        <v>0</v>
      </c>
      <c r="D462" s="330" t="s">
        <v>1491</v>
      </c>
    </row>
    <row r="463" spans="1:4" ht="25.5" x14ac:dyDescent="0.2">
      <c r="A463" s="137" t="s">
        <v>1952</v>
      </c>
      <c r="B463" s="137" t="s">
        <v>1888</v>
      </c>
      <c r="C463" s="333">
        <v>0</v>
      </c>
      <c r="D463" s="330" t="s">
        <v>1491</v>
      </c>
    </row>
    <row r="464" spans="1:4" ht="25.5" x14ac:dyDescent="0.2">
      <c r="A464" s="137" t="s">
        <v>1953</v>
      </c>
      <c r="B464" s="137" t="s">
        <v>1879</v>
      </c>
      <c r="C464" s="333">
        <v>0</v>
      </c>
      <c r="D464" s="330" t="s">
        <v>1491</v>
      </c>
    </row>
    <row r="465" spans="1:4" ht="12.75" x14ac:dyDescent="0.2">
      <c r="A465" s="137" t="s">
        <v>1954</v>
      </c>
      <c r="B465" s="137" t="s">
        <v>1880</v>
      </c>
      <c r="C465" s="333">
        <v>0</v>
      </c>
      <c r="D465" s="330" t="s">
        <v>1491</v>
      </c>
    </row>
    <row r="466" spans="1:4" ht="25.5" x14ac:dyDescent="0.2">
      <c r="A466" s="137" t="s">
        <v>1955</v>
      </c>
      <c r="B466" s="137" t="s">
        <v>1885</v>
      </c>
      <c r="C466" s="333">
        <v>0</v>
      </c>
      <c r="D466" s="330" t="s">
        <v>1491</v>
      </c>
    </row>
    <row r="467" spans="1:4" ht="25.5" x14ac:dyDescent="0.2">
      <c r="A467" s="137" t="s">
        <v>1956</v>
      </c>
      <c r="B467" s="137" t="s">
        <v>1887</v>
      </c>
      <c r="C467" s="333">
        <v>0</v>
      </c>
      <c r="D467" s="330" t="s">
        <v>1491</v>
      </c>
    </row>
    <row r="468" spans="1:4" ht="25.5" x14ac:dyDescent="0.2">
      <c r="A468" s="137" t="s">
        <v>1957</v>
      </c>
      <c r="B468" s="137" t="s">
        <v>1873</v>
      </c>
      <c r="C468" s="333">
        <v>0</v>
      </c>
      <c r="D468" s="330" t="s">
        <v>1491</v>
      </c>
    </row>
    <row r="469" spans="1:4" ht="25.5" x14ac:dyDescent="0.2">
      <c r="A469" s="137" t="s">
        <v>1958</v>
      </c>
      <c r="B469" s="137" t="s">
        <v>1882</v>
      </c>
      <c r="C469" s="333">
        <v>0</v>
      </c>
      <c r="D469" s="330" t="s">
        <v>1491</v>
      </c>
    </row>
    <row r="470" spans="1:4" ht="25.5" x14ac:dyDescent="0.2">
      <c r="A470" s="137" t="s">
        <v>1959</v>
      </c>
      <c r="B470" s="137" t="s">
        <v>1879</v>
      </c>
      <c r="C470" s="333">
        <v>0</v>
      </c>
      <c r="D470" s="330" t="s">
        <v>1491</v>
      </c>
    </row>
    <row r="471" spans="1:4" ht="12.75" x14ac:dyDescent="0.2">
      <c r="A471" s="137" t="s">
        <v>1960</v>
      </c>
      <c r="B471" s="137">
        <v>0</v>
      </c>
      <c r="C471" s="333">
        <v>0</v>
      </c>
      <c r="D471" s="330" t="s">
        <v>1491</v>
      </c>
    </row>
    <row r="472" spans="1:4" ht="12.75" x14ac:dyDescent="0.2">
      <c r="A472" s="137" t="s">
        <v>1961</v>
      </c>
      <c r="B472" s="137">
        <v>0</v>
      </c>
      <c r="C472" s="333">
        <v>0</v>
      </c>
      <c r="D472" s="330" t="s">
        <v>1491</v>
      </c>
    </row>
    <row r="473" spans="1:4" ht="12.75" x14ac:dyDescent="0.2">
      <c r="A473" s="137" t="s">
        <v>1962</v>
      </c>
      <c r="B473" s="137">
        <v>0</v>
      </c>
      <c r="C473" s="333">
        <v>0</v>
      </c>
      <c r="D473" s="330" t="s">
        <v>1491</v>
      </c>
    </row>
    <row r="474" spans="1:4" ht="12.75" x14ac:dyDescent="0.2">
      <c r="A474" s="137" t="s">
        <v>1963</v>
      </c>
      <c r="B474" s="137">
        <v>0</v>
      </c>
      <c r="C474" s="333">
        <v>0</v>
      </c>
      <c r="D474" s="330" t="s">
        <v>1491</v>
      </c>
    </row>
    <row r="475" spans="1:4" ht="12.75" x14ac:dyDescent="0.2">
      <c r="A475" s="137" t="s">
        <v>1964</v>
      </c>
      <c r="B475" s="137">
        <v>0</v>
      </c>
      <c r="C475" s="333">
        <v>0</v>
      </c>
      <c r="D475" s="330" t="s">
        <v>1491</v>
      </c>
    </row>
    <row r="476" spans="1:4" ht="38.25" x14ac:dyDescent="0.2">
      <c r="A476" s="137" t="s">
        <v>1965</v>
      </c>
      <c r="B476" s="137">
        <v>0</v>
      </c>
      <c r="C476" s="333">
        <v>0</v>
      </c>
      <c r="D476" s="330" t="s">
        <v>1491</v>
      </c>
    </row>
    <row r="477" spans="1:4" ht="12.75" x14ac:dyDescent="0.2">
      <c r="A477" s="137" t="s">
        <v>1966</v>
      </c>
      <c r="B477" s="137" t="s">
        <v>1961</v>
      </c>
      <c r="C477" s="333">
        <v>0</v>
      </c>
      <c r="D477" s="330" t="s">
        <v>1491</v>
      </c>
    </row>
    <row r="478" spans="1:4" ht="12.75" x14ac:dyDescent="0.2">
      <c r="A478" s="137" t="s">
        <v>1967</v>
      </c>
      <c r="B478" s="137" t="s">
        <v>1963</v>
      </c>
      <c r="C478" s="333">
        <v>0.92211734061319439</v>
      </c>
      <c r="D478" s="330" t="s">
        <v>1491</v>
      </c>
    </row>
    <row r="479" spans="1:4" ht="12.75" x14ac:dyDescent="0.2">
      <c r="A479" s="137" t="s">
        <v>1968</v>
      </c>
      <c r="B479" s="137" t="s">
        <v>1960</v>
      </c>
      <c r="C479" s="333">
        <v>0</v>
      </c>
      <c r="D479" s="330" t="s">
        <v>1491</v>
      </c>
    </row>
    <row r="480" spans="1:4" ht="12.75" x14ac:dyDescent="0.2">
      <c r="A480" s="137" t="s">
        <v>1969</v>
      </c>
      <c r="B480" s="137" t="s">
        <v>1962</v>
      </c>
      <c r="C480" s="333">
        <v>0</v>
      </c>
      <c r="D480" s="330" t="s">
        <v>1491</v>
      </c>
    </row>
    <row r="481" spans="1:4" ht="12.75" x14ac:dyDescent="0.2">
      <c r="A481" s="137" t="s">
        <v>1970</v>
      </c>
      <c r="B481" s="137" t="s">
        <v>1961</v>
      </c>
      <c r="C481" s="333">
        <v>0</v>
      </c>
      <c r="D481" s="330" t="s">
        <v>1491</v>
      </c>
    </row>
    <row r="482" spans="1:4" ht="12.75" x14ac:dyDescent="0.2">
      <c r="A482" s="137" t="s">
        <v>1971</v>
      </c>
      <c r="B482" s="137" t="s">
        <v>1960</v>
      </c>
      <c r="C482" s="333">
        <v>0</v>
      </c>
      <c r="D482" s="330" t="s">
        <v>1491</v>
      </c>
    </row>
    <row r="483" spans="1:4" ht="12.75" x14ac:dyDescent="0.2">
      <c r="A483" s="137" t="s">
        <v>1972</v>
      </c>
      <c r="B483" s="137" t="s">
        <v>1962</v>
      </c>
      <c r="C483" s="333">
        <v>0</v>
      </c>
      <c r="D483" s="330" t="s">
        <v>1491</v>
      </c>
    </row>
    <row r="484" spans="1:4" ht="12.75" x14ac:dyDescent="0.2">
      <c r="A484" s="137" t="s">
        <v>1973</v>
      </c>
      <c r="B484" s="137" t="s">
        <v>1962</v>
      </c>
      <c r="C484" s="333">
        <v>0.198856862386385</v>
      </c>
      <c r="D484" s="330" t="s">
        <v>1491</v>
      </c>
    </row>
    <row r="485" spans="1:4" ht="38.25" x14ac:dyDescent="0.2">
      <c r="A485" s="137" t="s">
        <v>1974</v>
      </c>
      <c r="B485" s="137" t="s">
        <v>1965</v>
      </c>
      <c r="C485" s="333">
        <v>0</v>
      </c>
      <c r="D485" s="330" t="s">
        <v>1491</v>
      </c>
    </row>
    <row r="486" spans="1:4" ht="25.5" x14ac:dyDescent="0.2">
      <c r="A486" s="137" t="s">
        <v>1975</v>
      </c>
      <c r="B486" s="137" t="s">
        <v>1962</v>
      </c>
      <c r="C486" s="333">
        <v>0</v>
      </c>
      <c r="D486" s="330" t="s">
        <v>1491</v>
      </c>
    </row>
    <row r="487" spans="1:4" ht="25.5" x14ac:dyDescent="0.2">
      <c r="A487" s="137" t="s">
        <v>1976</v>
      </c>
      <c r="B487" s="137" t="s">
        <v>1962</v>
      </c>
      <c r="C487" s="333">
        <v>0</v>
      </c>
      <c r="D487" s="330" t="s">
        <v>1491</v>
      </c>
    </row>
    <row r="488" spans="1:4" ht="12.75" x14ac:dyDescent="0.2">
      <c r="A488" s="137" t="s">
        <v>1977</v>
      </c>
      <c r="B488" s="137" t="s">
        <v>1961</v>
      </c>
      <c r="C488" s="333">
        <v>0</v>
      </c>
      <c r="D488" s="330" t="s">
        <v>1491</v>
      </c>
    </row>
    <row r="489" spans="1:4" ht="12.75" x14ac:dyDescent="0.2">
      <c r="A489" s="137" t="s">
        <v>1978</v>
      </c>
      <c r="B489" s="137">
        <v>0</v>
      </c>
      <c r="C489" s="333">
        <v>0</v>
      </c>
      <c r="D489" s="330" t="s">
        <v>1491</v>
      </c>
    </row>
    <row r="490" spans="1:4" ht="12.75" x14ac:dyDescent="0.2">
      <c r="A490" s="137" t="s">
        <v>1979</v>
      </c>
      <c r="B490" s="137" t="s">
        <v>1962</v>
      </c>
      <c r="C490" s="333">
        <v>0</v>
      </c>
      <c r="D490" s="330" t="s">
        <v>1491</v>
      </c>
    </row>
    <row r="491" spans="1:4" ht="12.75" x14ac:dyDescent="0.2">
      <c r="A491" s="137" t="s">
        <v>1980</v>
      </c>
      <c r="B491" s="137">
        <v>0</v>
      </c>
      <c r="C491" s="333">
        <v>0</v>
      </c>
      <c r="D491" s="330" t="s">
        <v>1491</v>
      </c>
    </row>
    <row r="492" spans="1:4" ht="25.5" x14ac:dyDescent="0.2">
      <c r="A492" s="137" t="s">
        <v>1981</v>
      </c>
      <c r="B492" s="137" t="s">
        <v>1961</v>
      </c>
      <c r="C492" s="333">
        <v>0</v>
      </c>
      <c r="D492" s="330" t="s">
        <v>1491</v>
      </c>
    </row>
    <row r="493" spans="1:4" ht="12.75" x14ac:dyDescent="0.2">
      <c r="A493" s="137" t="s">
        <v>1982</v>
      </c>
      <c r="B493" s="137" t="s">
        <v>1962</v>
      </c>
      <c r="C493" s="333">
        <v>0</v>
      </c>
      <c r="D493" s="330" t="s">
        <v>1491</v>
      </c>
    </row>
    <row r="494" spans="1:4" ht="12.75" x14ac:dyDescent="0.2">
      <c r="A494" s="137" t="s">
        <v>1983</v>
      </c>
      <c r="B494" s="137" t="s">
        <v>1960</v>
      </c>
      <c r="C494" s="333">
        <v>0</v>
      </c>
      <c r="D494" s="330" t="s">
        <v>1491</v>
      </c>
    </row>
    <row r="495" spans="1:4" ht="12.75" x14ac:dyDescent="0.2">
      <c r="A495" s="137" t="s">
        <v>1984</v>
      </c>
      <c r="B495" s="137" t="s">
        <v>1962</v>
      </c>
      <c r="C495" s="333">
        <v>2.3217541488777127</v>
      </c>
      <c r="D495" s="330" t="s">
        <v>1491</v>
      </c>
    </row>
    <row r="496" spans="1:4" ht="12.75" x14ac:dyDescent="0.2">
      <c r="A496" s="137" t="s">
        <v>1985</v>
      </c>
      <c r="B496" s="137" t="s">
        <v>1962</v>
      </c>
      <c r="C496" s="333">
        <v>0</v>
      </c>
      <c r="D496" s="330" t="s">
        <v>1491</v>
      </c>
    </row>
    <row r="497" spans="1:4" ht="12.75" x14ac:dyDescent="0.2">
      <c r="A497" s="137" t="s">
        <v>1986</v>
      </c>
      <c r="B497" s="137">
        <v>0</v>
      </c>
      <c r="C497" s="333">
        <v>0</v>
      </c>
      <c r="D497" s="330" t="s">
        <v>1491</v>
      </c>
    </row>
    <row r="498" spans="1:4" ht="12.75" x14ac:dyDescent="0.2">
      <c r="A498" s="137" t="s">
        <v>1987</v>
      </c>
      <c r="B498" s="137" t="s">
        <v>1962</v>
      </c>
      <c r="C498" s="333">
        <v>2.2073406473850201</v>
      </c>
      <c r="D498" s="330" t="s">
        <v>1491</v>
      </c>
    </row>
    <row r="499" spans="1:4" ht="12.75" x14ac:dyDescent="0.2">
      <c r="A499" s="137" t="s">
        <v>1988</v>
      </c>
      <c r="B499" s="137" t="s">
        <v>1962</v>
      </c>
      <c r="C499" s="333">
        <v>0</v>
      </c>
      <c r="D499" s="330" t="s">
        <v>1491</v>
      </c>
    </row>
    <row r="500" spans="1:4" ht="25.5" x14ac:dyDescent="0.2">
      <c r="A500" s="137" t="s">
        <v>1989</v>
      </c>
      <c r="B500" s="137" t="s">
        <v>1960</v>
      </c>
      <c r="C500" s="333">
        <v>0</v>
      </c>
      <c r="D500" s="330" t="s">
        <v>1491</v>
      </c>
    </row>
    <row r="501" spans="1:4" ht="12.75" x14ac:dyDescent="0.2">
      <c r="A501" s="137" t="s">
        <v>1990</v>
      </c>
      <c r="B501" s="137">
        <v>0</v>
      </c>
      <c r="C501" s="333">
        <v>0</v>
      </c>
      <c r="D501" s="330" t="s">
        <v>1491</v>
      </c>
    </row>
    <row r="502" spans="1:4" ht="51" x14ac:dyDescent="0.2">
      <c r="A502" s="137" t="s">
        <v>1991</v>
      </c>
      <c r="B502" s="137" t="s">
        <v>1992</v>
      </c>
      <c r="C502" s="333">
        <v>0</v>
      </c>
      <c r="D502" s="330" t="s">
        <v>1491</v>
      </c>
    </row>
    <row r="503" spans="1:4" ht="63.75" x14ac:dyDescent="0.2">
      <c r="A503" s="137" t="s">
        <v>1993</v>
      </c>
      <c r="B503" s="137" t="s">
        <v>1961</v>
      </c>
      <c r="C503" s="333">
        <v>0</v>
      </c>
      <c r="D503" s="330" t="s">
        <v>1491</v>
      </c>
    </row>
    <row r="504" spans="1:4" ht="63.75" x14ac:dyDescent="0.2">
      <c r="A504" s="137" t="s">
        <v>1994</v>
      </c>
      <c r="B504" s="137" t="s">
        <v>1960</v>
      </c>
      <c r="C504" s="333">
        <v>0</v>
      </c>
      <c r="D504" s="330" t="s">
        <v>1491</v>
      </c>
    </row>
    <row r="505" spans="1:4" ht="63.75" x14ac:dyDescent="0.2">
      <c r="A505" s="137" t="s">
        <v>1995</v>
      </c>
      <c r="B505" s="137" t="s">
        <v>1961</v>
      </c>
      <c r="C505" s="333">
        <v>0</v>
      </c>
      <c r="D505" s="330" t="s">
        <v>1491</v>
      </c>
    </row>
    <row r="506" spans="1:4" ht="51" x14ac:dyDescent="0.2">
      <c r="A506" s="137" t="s">
        <v>1996</v>
      </c>
      <c r="B506" s="137" t="s">
        <v>1962</v>
      </c>
      <c r="C506" s="333">
        <v>0.1545153873506985</v>
      </c>
      <c r="D506" s="330" t="s">
        <v>1491</v>
      </c>
    </row>
    <row r="507" spans="1:4" ht="51" x14ac:dyDescent="0.2">
      <c r="A507" s="137" t="s">
        <v>1997</v>
      </c>
      <c r="B507" s="137" t="s">
        <v>1962</v>
      </c>
      <c r="C507" s="333">
        <v>6.0974221613537757E-2</v>
      </c>
      <c r="D507" s="330" t="s">
        <v>1491</v>
      </c>
    </row>
    <row r="508" spans="1:4" ht="25.5" x14ac:dyDescent="0.2">
      <c r="A508" s="137" t="s">
        <v>1998</v>
      </c>
      <c r="B508" s="137" t="s">
        <v>1966</v>
      </c>
      <c r="C508" s="333">
        <v>0</v>
      </c>
      <c r="D508" s="330" t="s">
        <v>1491</v>
      </c>
    </row>
    <row r="509" spans="1:4" ht="12.75" x14ac:dyDescent="0.2">
      <c r="A509" s="137" t="s">
        <v>1999</v>
      </c>
      <c r="B509" s="137" t="s">
        <v>1969</v>
      </c>
      <c r="C509" s="333">
        <v>0</v>
      </c>
      <c r="D509" s="330" t="s">
        <v>1491</v>
      </c>
    </row>
    <row r="510" spans="1:4" ht="12.75" x14ac:dyDescent="0.2">
      <c r="A510" s="137" t="s">
        <v>2000</v>
      </c>
      <c r="B510" s="137" t="s">
        <v>1969</v>
      </c>
      <c r="C510" s="333">
        <v>0</v>
      </c>
      <c r="D510" s="330" t="s">
        <v>1491</v>
      </c>
    </row>
    <row r="511" spans="1:4" ht="25.5" x14ac:dyDescent="0.2">
      <c r="A511" s="137" t="s">
        <v>2001</v>
      </c>
      <c r="B511" s="137" t="s">
        <v>1960</v>
      </c>
      <c r="C511" s="333">
        <v>0</v>
      </c>
      <c r="D511" s="330" t="s">
        <v>1491</v>
      </c>
    </row>
    <row r="512" spans="1:4" ht="25.5" x14ac:dyDescent="0.2">
      <c r="A512" s="137" t="s">
        <v>2002</v>
      </c>
      <c r="B512" s="137" t="s">
        <v>1972</v>
      </c>
      <c r="C512" s="333">
        <v>0</v>
      </c>
      <c r="D512" s="330" t="s">
        <v>1491</v>
      </c>
    </row>
    <row r="513" spans="1:4" ht="25.5" x14ac:dyDescent="0.2">
      <c r="A513" s="137" t="s">
        <v>2003</v>
      </c>
      <c r="B513" s="137" t="s">
        <v>1971</v>
      </c>
      <c r="C513" s="333">
        <v>0</v>
      </c>
      <c r="D513" s="330" t="s">
        <v>1491</v>
      </c>
    </row>
    <row r="514" spans="1:4" ht="25.5" x14ac:dyDescent="0.2">
      <c r="A514" s="137" t="s">
        <v>2004</v>
      </c>
      <c r="B514" s="137" t="s">
        <v>1963</v>
      </c>
      <c r="C514" s="333">
        <v>0</v>
      </c>
      <c r="D514" s="330" t="s">
        <v>1491</v>
      </c>
    </row>
    <row r="515" spans="1:4" ht="25.5" x14ac:dyDescent="0.2">
      <c r="A515" s="137" t="s">
        <v>2005</v>
      </c>
      <c r="B515" s="137" t="s">
        <v>1971</v>
      </c>
      <c r="C515" s="333">
        <v>0</v>
      </c>
      <c r="D515" s="330" t="s">
        <v>1491</v>
      </c>
    </row>
    <row r="516" spans="1:4" ht="25.5" x14ac:dyDescent="0.2">
      <c r="A516" s="137" t="s">
        <v>2006</v>
      </c>
      <c r="B516" s="137" t="s">
        <v>1968</v>
      </c>
      <c r="C516" s="333">
        <v>0</v>
      </c>
      <c r="D516" s="330" t="s">
        <v>1491</v>
      </c>
    </row>
    <row r="517" spans="1:4" ht="38.25" x14ac:dyDescent="0.2">
      <c r="A517" s="137" t="s">
        <v>2007</v>
      </c>
      <c r="B517" s="137" t="s">
        <v>1968</v>
      </c>
      <c r="C517" s="333">
        <v>0</v>
      </c>
      <c r="D517" s="330" t="s">
        <v>1491</v>
      </c>
    </row>
    <row r="518" spans="1:4" ht="25.5" x14ac:dyDescent="0.2">
      <c r="A518" s="137" t="s">
        <v>2008</v>
      </c>
      <c r="B518" s="137" t="s">
        <v>1968</v>
      </c>
      <c r="C518" s="333">
        <v>0</v>
      </c>
      <c r="D518" s="330" t="s">
        <v>1491</v>
      </c>
    </row>
    <row r="519" spans="1:4" ht="12.75" x14ac:dyDescent="0.2">
      <c r="A519" s="137" t="s">
        <v>2009</v>
      </c>
      <c r="B519" s="137" t="s">
        <v>1966</v>
      </c>
      <c r="C519" s="333">
        <v>0</v>
      </c>
      <c r="D519" s="330" t="s">
        <v>1491</v>
      </c>
    </row>
    <row r="520" spans="1:4" ht="25.5" x14ac:dyDescent="0.2">
      <c r="A520" s="137" t="s">
        <v>2010</v>
      </c>
      <c r="B520" s="137" t="s">
        <v>1967</v>
      </c>
      <c r="C520" s="333">
        <v>0</v>
      </c>
      <c r="D520" s="330" t="s">
        <v>1491</v>
      </c>
    </row>
    <row r="521" spans="1:4" ht="25.5" x14ac:dyDescent="0.2">
      <c r="A521" s="137" t="s">
        <v>2011</v>
      </c>
      <c r="B521" s="137" t="s">
        <v>1960</v>
      </c>
      <c r="C521" s="333">
        <v>0</v>
      </c>
      <c r="D521" s="330" t="s">
        <v>1491</v>
      </c>
    </row>
    <row r="522" spans="1:4" ht="25.5" x14ac:dyDescent="0.2">
      <c r="A522" s="137" t="s">
        <v>2012</v>
      </c>
      <c r="B522" s="137" t="s">
        <v>1967</v>
      </c>
      <c r="C522" s="333">
        <v>0</v>
      </c>
      <c r="D522" s="330" t="s">
        <v>1491</v>
      </c>
    </row>
    <row r="523" spans="1:4" ht="25.5" x14ac:dyDescent="0.2">
      <c r="A523" s="137" t="s">
        <v>2013</v>
      </c>
      <c r="B523" s="137" t="s">
        <v>1970</v>
      </c>
      <c r="C523" s="333">
        <v>0</v>
      </c>
      <c r="D523" s="330" t="s">
        <v>1491</v>
      </c>
    </row>
    <row r="524" spans="1:4" ht="25.5" x14ac:dyDescent="0.2">
      <c r="A524" s="137" t="s">
        <v>2014</v>
      </c>
      <c r="B524" s="137" t="s">
        <v>1971</v>
      </c>
      <c r="C524" s="333">
        <v>0</v>
      </c>
      <c r="D524" s="330" t="s">
        <v>1491</v>
      </c>
    </row>
    <row r="525" spans="1:4" ht="25.5" x14ac:dyDescent="0.2">
      <c r="A525" s="137" t="s">
        <v>2015</v>
      </c>
      <c r="B525" s="137" t="s">
        <v>1971</v>
      </c>
      <c r="C525" s="333">
        <v>0</v>
      </c>
      <c r="D525" s="330" t="s">
        <v>1491</v>
      </c>
    </row>
    <row r="526" spans="1:4" ht="12.75" x14ac:dyDescent="0.2">
      <c r="A526" s="137" t="s">
        <v>2016</v>
      </c>
      <c r="B526" s="137" t="s">
        <v>1972</v>
      </c>
      <c r="C526" s="333">
        <v>0</v>
      </c>
      <c r="D526" s="330" t="s">
        <v>1491</v>
      </c>
    </row>
    <row r="527" spans="1:4" ht="25.5" x14ac:dyDescent="0.2">
      <c r="A527" s="137" t="s">
        <v>2017</v>
      </c>
      <c r="B527" s="137" t="s">
        <v>1983</v>
      </c>
      <c r="C527" s="333">
        <v>0</v>
      </c>
      <c r="D527" s="330" t="s">
        <v>1491</v>
      </c>
    </row>
    <row r="528" spans="1:4" ht="38.25" x14ac:dyDescent="0.2">
      <c r="A528" s="137" t="s">
        <v>2018</v>
      </c>
      <c r="B528" s="137" t="s">
        <v>1994</v>
      </c>
      <c r="C528" s="333">
        <v>0</v>
      </c>
      <c r="D528" s="330" t="s">
        <v>1491</v>
      </c>
    </row>
    <row r="529" spans="1:4" ht="25.5" x14ac:dyDescent="0.2">
      <c r="A529" s="137" t="s">
        <v>2019</v>
      </c>
      <c r="B529" s="137" t="s">
        <v>1971</v>
      </c>
      <c r="C529" s="333">
        <v>0</v>
      </c>
      <c r="D529" s="330" t="s">
        <v>1491</v>
      </c>
    </row>
    <row r="530" spans="1:4" ht="38.25" x14ac:dyDescent="0.2">
      <c r="A530" s="137" t="s">
        <v>2020</v>
      </c>
      <c r="B530" s="137" t="s">
        <v>1966</v>
      </c>
      <c r="C530" s="333">
        <v>0</v>
      </c>
      <c r="D530" s="330" t="s">
        <v>1491</v>
      </c>
    </row>
    <row r="531" spans="1:4" ht="38.25" x14ac:dyDescent="0.2">
      <c r="A531" s="137" t="s">
        <v>2021</v>
      </c>
      <c r="B531" s="137" t="s">
        <v>1968</v>
      </c>
      <c r="C531" s="333">
        <v>0</v>
      </c>
      <c r="D531" s="330" t="s">
        <v>1491</v>
      </c>
    </row>
    <row r="532" spans="1:4" ht="25.5" x14ac:dyDescent="0.2">
      <c r="A532" s="137" t="s">
        <v>2022</v>
      </c>
      <c r="B532" s="137" t="s">
        <v>1977</v>
      </c>
      <c r="C532" s="333">
        <v>0</v>
      </c>
      <c r="D532" s="330" t="s">
        <v>1491</v>
      </c>
    </row>
    <row r="533" spans="1:4" ht="25.5" x14ac:dyDescent="0.2">
      <c r="A533" s="137" t="s">
        <v>2023</v>
      </c>
      <c r="B533" s="137" t="s">
        <v>1976</v>
      </c>
      <c r="C533" s="333">
        <v>0</v>
      </c>
      <c r="D533" s="330" t="s">
        <v>1491</v>
      </c>
    </row>
    <row r="534" spans="1:4" ht="38.25" x14ac:dyDescent="0.2">
      <c r="A534" s="137" t="s">
        <v>2024</v>
      </c>
      <c r="B534" s="137" t="s">
        <v>1995</v>
      </c>
      <c r="C534" s="333">
        <v>0</v>
      </c>
      <c r="D534" s="330" t="s">
        <v>1491</v>
      </c>
    </row>
    <row r="535" spans="1:4" ht="25.5" x14ac:dyDescent="0.2">
      <c r="A535" s="137" t="s">
        <v>2025</v>
      </c>
      <c r="B535" s="137" t="s">
        <v>1967</v>
      </c>
      <c r="C535" s="333">
        <v>0</v>
      </c>
      <c r="D535" s="330" t="s">
        <v>1491</v>
      </c>
    </row>
    <row r="536" spans="1:4" ht="12.75" x14ac:dyDescent="0.2">
      <c r="A536" s="137" t="s">
        <v>2026</v>
      </c>
      <c r="B536" s="137" t="s">
        <v>1969</v>
      </c>
      <c r="C536" s="333">
        <v>0</v>
      </c>
      <c r="D536" s="330" t="s">
        <v>1491</v>
      </c>
    </row>
    <row r="537" spans="1:4" ht="25.5" x14ac:dyDescent="0.2">
      <c r="A537" s="137" t="s">
        <v>2027</v>
      </c>
      <c r="B537" s="137" t="s">
        <v>1972</v>
      </c>
      <c r="C537" s="333">
        <v>0</v>
      </c>
      <c r="D537" s="330" t="s">
        <v>1491</v>
      </c>
    </row>
    <row r="538" spans="1:4" ht="25.5" x14ac:dyDescent="0.2">
      <c r="A538" s="137" t="s">
        <v>2028</v>
      </c>
      <c r="B538" s="137" t="s">
        <v>1970</v>
      </c>
      <c r="C538" s="333">
        <v>0</v>
      </c>
      <c r="D538" s="330" t="s">
        <v>1491</v>
      </c>
    </row>
    <row r="539" spans="1:4" ht="25.5" x14ac:dyDescent="0.2">
      <c r="A539" s="137" t="s">
        <v>2029</v>
      </c>
      <c r="B539" s="137" t="s">
        <v>1967</v>
      </c>
      <c r="C539" s="333">
        <v>0</v>
      </c>
      <c r="D539" s="330" t="s">
        <v>1491</v>
      </c>
    </row>
    <row r="540" spans="1:4" ht="25.5" x14ac:dyDescent="0.2">
      <c r="A540" s="137" t="s">
        <v>2030</v>
      </c>
      <c r="B540" s="137" t="s">
        <v>1971</v>
      </c>
      <c r="C540" s="333">
        <v>0</v>
      </c>
      <c r="D540" s="330" t="s">
        <v>1491</v>
      </c>
    </row>
    <row r="541" spans="1:4" ht="25.5" x14ac:dyDescent="0.2">
      <c r="A541" s="137" t="s">
        <v>2031</v>
      </c>
      <c r="B541" s="137" t="s">
        <v>1977</v>
      </c>
      <c r="C541" s="333">
        <v>0</v>
      </c>
      <c r="D541" s="330" t="s">
        <v>1491</v>
      </c>
    </row>
    <row r="542" spans="1:4" ht="25.5" x14ac:dyDescent="0.2">
      <c r="A542" s="137" t="s">
        <v>2032</v>
      </c>
      <c r="B542" s="137" t="s">
        <v>1960</v>
      </c>
      <c r="C542" s="333">
        <v>0</v>
      </c>
      <c r="D542" s="330" t="s">
        <v>1491</v>
      </c>
    </row>
    <row r="543" spans="1:4" ht="25.5" x14ac:dyDescent="0.2">
      <c r="A543" s="137" t="s">
        <v>2033</v>
      </c>
      <c r="B543" s="137" t="s">
        <v>1976</v>
      </c>
      <c r="C543" s="333">
        <v>0</v>
      </c>
      <c r="D543" s="330" t="s">
        <v>1491</v>
      </c>
    </row>
    <row r="544" spans="1:4" ht="38.25" x14ac:dyDescent="0.2">
      <c r="A544" s="137" t="s">
        <v>2034</v>
      </c>
      <c r="B544" s="137" t="s">
        <v>1993</v>
      </c>
      <c r="C544" s="333">
        <v>0</v>
      </c>
      <c r="D544" s="330" t="s">
        <v>1491</v>
      </c>
    </row>
    <row r="545" spans="1:4" ht="25.5" x14ac:dyDescent="0.2">
      <c r="A545" s="137" t="s">
        <v>2035</v>
      </c>
      <c r="B545" s="137" t="s">
        <v>1966</v>
      </c>
      <c r="C545" s="333">
        <v>0</v>
      </c>
      <c r="D545" s="330" t="s">
        <v>1491</v>
      </c>
    </row>
    <row r="546" spans="1:4" ht="25.5" x14ac:dyDescent="0.2">
      <c r="A546" s="137" t="s">
        <v>2036</v>
      </c>
      <c r="B546" s="137" t="s">
        <v>1973</v>
      </c>
      <c r="C546" s="333">
        <v>0</v>
      </c>
      <c r="D546" s="330" t="s">
        <v>1491</v>
      </c>
    </row>
    <row r="547" spans="1:4" ht="25.5" x14ac:dyDescent="0.2">
      <c r="A547" s="137" t="s">
        <v>2037</v>
      </c>
      <c r="B547" s="137" t="s">
        <v>1983</v>
      </c>
      <c r="C547" s="333">
        <v>0</v>
      </c>
      <c r="D547" s="330" t="s">
        <v>1491</v>
      </c>
    </row>
    <row r="548" spans="1:4" ht="12.75" x14ac:dyDescent="0.2">
      <c r="A548" s="137" t="s">
        <v>2038</v>
      </c>
      <c r="B548" s="137" t="s">
        <v>1969</v>
      </c>
      <c r="C548" s="333">
        <v>0</v>
      </c>
      <c r="D548" s="330" t="s">
        <v>1491</v>
      </c>
    </row>
    <row r="549" spans="1:4" ht="25.5" x14ac:dyDescent="0.2">
      <c r="A549" s="137" t="s">
        <v>2039</v>
      </c>
      <c r="B549" s="137" t="s">
        <v>1963</v>
      </c>
      <c r="C549" s="333">
        <v>0</v>
      </c>
      <c r="D549" s="330" t="s">
        <v>1491</v>
      </c>
    </row>
    <row r="550" spans="1:4" ht="25.5" x14ac:dyDescent="0.2">
      <c r="A550" s="137" t="s">
        <v>2040</v>
      </c>
      <c r="B550" s="137" t="s">
        <v>1976</v>
      </c>
      <c r="C550" s="333">
        <v>0</v>
      </c>
      <c r="D550" s="330" t="s">
        <v>1491</v>
      </c>
    </row>
    <row r="551" spans="1:4" ht="38.25" x14ac:dyDescent="0.2">
      <c r="A551" s="137" t="s">
        <v>2041</v>
      </c>
      <c r="B551" s="137" t="s">
        <v>1997</v>
      </c>
      <c r="C551" s="333">
        <v>0</v>
      </c>
      <c r="D551" s="330" t="s">
        <v>1491</v>
      </c>
    </row>
    <row r="552" spans="1:4" ht="25.5" x14ac:dyDescent="0.2">
      <c r="A552" s="137" t="s">
        <v>2042</v>
      </c>
      <c r="B552" s="137" t="s">
        <v>1967</v>
      </c>
      <c r="C552" s="333">
        <v>0</v>
      </c>
      <c r="D552" s="330" t="s">
        <v>1491</v>
      </c>
    </row>
    <row r="553" spans="1:4" ht="25.5" x14ac:dyDescent="0.2">
      <c r="A553" s="137" t="s">
        <v>2043</v>
      </c>
      <c r="B553" s="137" t="s">
        <v>1968</v>
      </c>
      <c r="C553" s="333">
        <v>0</v>
      </c>
      <c r="D553" s="330" t="s">
        <v>1491</v>
      </c>
    </row>
    <row r="554" spans="1:4" ht="25.5" x14ac:dyDescent="0.2">
      <c r="A554" s="137" t="s">
        <v>2044</v>
      </c>
      <c r="B554" s="137" t="s">
        <v>1969</v>
      </c>
      <c r="C554" s="333">
        <v>0</v>
      </c>
      <c r="D554" s="330" t="s">
        <v>1491</v>
      </c>
    </row>
    <row r="555" spans="1:4" ht="38.25" x14ac:dyDescent="0.2">
      <c r="A555" s="137" t="s">
        <v>2045</v>
      </c>
      <c r="B555" s="137" t="s">
        <v>1970</v>
      </c>
      <c r="C555" s="333">
        <v>0</v>
      </c>
      <c r="D555" s="330" t="s">
        <v>1491</v>
      </c>
    </row>
    <row r="556" spans="1:4" ht="25.5" x14ac:dyDescent="0.2">
      <c r="A556" s="137" t="s">
        <v>2046</v>
      </c>
      <c r="B556" s="137" t="s">
        <v>1970</v>
      </c>
      <c r="C556" s="333">
        <v>0</v>
      </c>
      <c r="D556" s="330" t="s">
        <v>1491</v>
      </c>
    </row>
    <row r="557" spans="1:4" ht="25.5" x14ac:dyDescent="0.2">
      <c r="A557" s="137" t="s">
        <v>2047</v>
      </c>
      <c r="B557" s="137" t="s">
        <v>1967</v>
      </c>
      <c r="C557" s="333">
        <v>0</v>
      </c>
      <c r="D557" s="330" t="s">
        <v>1491</v>
      </c>
    </row>
    <row r="558" spans="1:4" ht="25.5" x14ac:dyDescent="0.2">
      <c r="A558" s="137" t="s">
        <v>2048</v>
      </c>
      <c r="B558" s="137" t="s">
        <v>1971</v>
      </c>
      <c r="C558" s="333">
        <v>0</v>
      </c>
      <c r="D558" s="330" t="s">
        <v>1491</v>
      </c>
    </row>
    <row r="559" spans="1:4" ht="38.25" x14ac:dyDescent="0.2">
      <c r="A559" s="137" t="s">
        <v>2049</v>
      </c>
      <c r="B559" s="137" t="s">
        <v>1968</v>
      </c>
      <c r="C559" s="333">
        <v>0</v>
      </c>
      <c r="D559" s="330" t="s">
        <v>1491</v>
      </c>
    </row>
    <row r="560" spans="1:4" ht="25.5" x14ac:dyDescent="0.2">
      <c r="A560" s="137" t="s">
        <v>2050</v>
      </c>
      <c r="B560" s="137" t="s">
        <v>1968</v>
      </c>
      <c r="C560" s="333">
        <v>0</v>
      </c>
      <c r="D560" s="330" t="s">
        <v>1491</v>
      </c>
    </row>
    <row r="561" spans="1:4" ht="25.5" x14ac:dyDescent="0.2">
      <c r="A561" s="137" t="s">
        <v>2051</v>
      </c>
      <c r="B561" s="137" t="s">
        <v>1976</v>
      </c>
      <c r="C561" s="333">
        <v>0</v>
      </c>
      <c r="D561" s="330" t="s">
        <v>1491</v>
      </c>
    </row>
    <row r="562" spans="1:4" ht="12.75" x14ac:dyDescent="0.2">
      <c r="A562" s="137" t="s">
        <v>2052</v>
      </c>
      <c r="B562" s="137" t="s">
        <v>1962</v>
      </c>
      <c r="C562" s="333">
        <v>0</v>
      </c>
      <c r="D562" s="330" t="s">
        <v>1491</v>
      </c>
    </row>
    <row r="563" spans="1:4" ht="12.75" x14ac:dyDescent="0.2">
      <c r="A563" s="137" t="s">
        <v>2053</v>
      </c>
      <c r="B563" s="137" t="s">
        <v>1962</v>
      </c>
      <c r="C563" s="333">
        <v>0</v>
      </c>
      <c r="D563" s="330" t="s">
        <v>1491</v>
      </c>
    </row>
    <row r="564" spans="1:4" ht="12.75" x14ac:dyDescent="0.2">
      <c r="A564" s="137" t="s">
        <v>2054</v>
      </c>
      <c r="B564" s="137" t="s">
        <v>1962</v>
      </c>
      <c r="C564" s="333">
        <v>0</v>
      </c>
      <c r="D564" s="330" t="s">
        <v>1491</v>
      </c>
    </row>
    <row r="565" spans="1:4" ht="12.75" x14ac:dyDescent="0.2">
      <c r="A565" s="137" t="s">
        <v>2055</v>
      </c>
      <c r="B565" s="137" t="s">
        <v>1962</v>
      </c>
      <c r="C565" s="333">
        <v>0</v>
      </c>
      <c r="D565" s="330" t="s">
        <v>1491</v>
      </c>
    </row>
    <row r="566" spans="1:4" ht="12.75" x14ac:dyDescent="0.2">
      <c r="A566" s="137" t="s">
        <v>2056</v>
      </c>
      <c r="B566" s="137" t="s">
        <v>1962</v>
      </c>
      <c r="C566" s="333">
        <v>0</v>
      </c>
      <c r="D566" s="330" t="s">
        <v>1491</v>
      </c>
    </row>
    <row r="567" spans="1:4" ht="25.5" x14ac:dyDescent="0.2">
      <c r="A567" s="137" t="s">
        <v>2057</v>
      </c>
      <c r="B567" s="137" t="s">
        <v>1967</v>
      </c>
      <c r="C567" s="333">
        <v>0</v>
      </c>
      <c r="D567" s="330" t="s">
        <v>1491</v>
      </c>
    </row>
    <row r="568" spans="1:4" ht="27.75" customHeight="1" x14ac:dyDescent="0.2">
      <c r="A568" s="137" t="s">
        <v>2058</v>
      </c>
      <c r="B568" s="137" t="s">
        <v>1977</v>
      </c>
      <c r="C568" s="333">
        <v>0</v>
      </c>
      <c r="D568" s="330" t="s">
        <v>1491</v>
      </c>
    </row>
    <row r="569" spans="1:4" ht="27.75" customHeight="1" x14ac:dyDescent="0.2">
      <c r="A569" s="137" t="s">
        <v>2059</v>
      </c>
      <c r="B569" s="137" t="s">
        <v>1967</v>
      </c>
      <c r="C569" s="333">
        <v>0</v>
      </c>
      <c r="D569" s="330" t="s">
        <v>1491</v>
      </c>
    </row>
    <row r="570" spans="1:4" ht="27.75" customHeight="1" x14ac:dyDescent="0.2">
      <c r="A570" s="137" t="s">
        <v>2060</v>
      </c>
      <c r="B570" s="137" t="s">
        <v>1967</v>
      </c>
      <c r="C570" s="333">
        <v>0</v>
      </c>
      <c r="D570" s="330" t="s">
        <v>1491</v>
      </c>
    </row>
    <row r="571" spans="1:4" ht="27.75" customHeight="1" x14ac:dyDescent="0.2">
      <c r="A571" s="137" t="s">
        <v>2061</v>
      </c>
      <c r="B571" s="137" t="s">
        <v>1971</v>
      </c>
      <c r="C571" s="333">
        <v>0</v>
      </c>
      <c r="D571" s="330" t="s">
        <v>1491</v>
      </c>
    </row>
    <row r="572" spans="1:4" ht="27.75" customHeight="1" x14ac:dyDescent="0.2">
      <c r="A572" s="137" t="s">
        <v>2062</v>
      </c>
      <c r="B572" s="137" t="s">
        <v>1970</v>
      </c>
      <c r="C572" s="333">
        <v>0</v>
      </c>
      <c r="D572" s="330" t="s">
        <v>1491</v>
      </c>
    </row>
    <row r="573" spans="1:4" ht="27.75" customHeight="1" x14ac:dyDescent="0.2">
      <c r="A573" s="137" t="s">
        <v>2063</v>
      </c>
      <c r="B573" s="137" t="s">
        <v>1977</v>
      </c>
      <c r="C573" s="333">
        <v>2.8477950934683429</v>
      </c>
      <c r="D573" s="330" t="s">
        <v>1491</v>
      </c>
    </row>
    <row r="574" spans="1:4" ht="27.75" customHeight="1" x14ac:dyDescent="0.2">
      <c r="A574" s="137" t="s">
        <v>2064</v>
      </c>
      <c r="B574" s="137" t="s">
        <v>1969</v>
      </c>
      <c r="C574" s="333">
        <v>0</v>
      </c>
      <c r="D574" s="330" t="s">
        <v>1491</v>
      </c>
    </row>
    <row r="575" spans="1:4" ht="27.75" customHeight="1" x14ac:dyDescent="0.2">
      <c r="A575" s="137" t="s">
        <v>2065</v>
      </c>
      <c r="B575" s="137" t="s">
        <v>1976</v>
      </c>
      <c r="C575" s="333">
        <v>0</v>
      </c>
      <c r="D575" s="330" t="s">
        <v>1491</v>
      </c>
    </row>
    <row r="576" spans="1:4" ht="27.75" customHeight="1" x14ac:dyDescent="0.2">
      <c r="A576" s="137" t="s">
        <v>2066</v>
      </c>
      <c r="B576" s="137" t="s">
        <v>1973</v>
      </c>
      <c r="C576" s="333">
        <v>0</v>
      </c>
      <c r="D576" s="330" t="s">
        <v>1491</v>
      </c>
    </row>
    <row r="577" spans="1:4" ht="27.75" customHeight="1" x14ac:dyDescent="0.2">
      <c r="A577" s="137" t="s">
        <v>2067</v>
      </c>
      <c r="B577" s="137" t="s">
        <v>1969</v>
      </c>
      <c r="C577" s="333">
        <v>0</v>
      </c>
      <c r="D577" s="330" t="s">
        <v>1491</v>
      </c>
    </row>
    <row r="578" spans="1:4" ht="27.75" customHeight="1" x14ac:dyDescent="0.2">
      <c r="A578" s="137" t="s">
        <v>2068</v>
      </c>
      <c r="B578" s="137" t="s">
        <v>1971</v>
      </c>
      <c r="C578" s="333">
        <v>0</v>
      </c>
      <c r="D578" s="330" t="s">
        <v>1491</v>
      </c>
    </row>
    <row r="579" spans="1:4" ht="27.75" customHeight="1" x14ac:dyDescent="0.2">
      <c r="A579" s="137" t="s">
        <v>2069</v>
      </c>
      <c r="B579" s="137" t="s">
        <v>1977</v>
      </c>
      <c r="C579" s="333">
        <v>0</v>
      </c>
      <c r="D579" s="330" t="s">
        <v>1491</v>
      </c>
    </row>
    <row r="580" spans="1:4" ht="27.75" customHeight="1" x14ac:dyDescent="0.2">
      <c r="A580" s="137" t="s">
        <v>2070</v>
      </c>
      <c r="B580" s="137" t="s">
        <v>1973</v>
      </c>
      <c r="C580" s="333">
        <v>0</v>
      </c>
      <c r="D580" s="330" t="s">
        <v>1491</v>
      </c>
    </row>
    <row r="581" spans="1:4" ht="27.75" customHeight="1" x14ac:dyDescent="0.2">
      <c r="A581" s="137" t="s">
        <v>2071</v>
      </c>
      <c r="B581" s="137" t="s">
        <v>1966</v>
      </c>
      <c r="C581" s="333">
        <v>0</v>
      </c>
      <c r="D581" s="330" t="s">
        <v>1491</v>
      </c>
    </row>
    <row r="582" spans="1:4" ht="27.75" customHeight="1" x14ac:dyDescent="0.2">
      <c r="A582" s="137" t="s">
        <v>2072</v>
      </c>
      <c r="B582" s="137" t="s">
        <v>1968</v>
      </c>
      <c r="C582" s="333">
        <v>0</v>
      </c>
      <c r="D582" s="330" t="s">
        <v>1491</v>
      </c>
    </row>
    <row r="583" spans="1:4" ht="27.75" customHeight="1" x14ac:dyDescent="0.2">
      <c r="A583" s="137" t="s">
        <v>2073</v>
      </c>
      <c r="B583" s="137" t="s">
        <v>1967</v>
      </c>
      <c r="C583" s="333">
        <v>0</v>
      </c>
      <c r="D583" s="330" t="s">
        <v>1491</v>
      </c>
    </row>
    <row r="584" spans="1:4" ht="27.75" customHeight="1" x14ac:dyDescent="0.2">
      <c r="A584" s="137" t="s">
        <v>2074</v>
      </c>
      <c r="B584" s="137" t="s">
        <v>1976</v>
      </c>
      <c r="C584" s="333">
        <v>0</v>
      </c>
      <c r="D584" s="330" t="s">
        <v>1491</v>
      </c>
    </row>
    <row r="585" spans="1:4" ht="27.75" customHeight="1" x14ac:dyDescent="0.2">
      <c r="A585" s="137" t="s">
        <v>2075</v>
      </c>
      <c r="B585" s="137" t="s">
        <v>1966</v>
      </c>
      <c r="C585" s="333">
        <v>0</v>
      </c>
      <c r="D585" s="330" t="s">
        <v>1491</v>
      </c>
    </row>
    <row r="586" spans="1:4" ht="27.75" customHeight="1" x14ac:dyDescent="0.2">
      <c r="A586" s="137" t="s">
        <v>2076</v>
      </c>
      <c r="B586" s="137" t="s">
        <v>1963</v>
      </c>
      <c r="C586" s="333">
        <v>6.6234569932258349</v>
      </c>
      <c r="D586" s="330" t="s">
        <v>1491</v>
      </c>
    </row>
    <row r="587" spans="1:4" ht="27.75" customHeight="1" x14ac:dyDescent="0.2">
      <c r="A587" s="137" t="s">
        <v>2077</v>
      </c>
      <c r="B587" s="137" t="s">
        <v>1996</v>
      </c>
      <c r="C587" s="333">
        <v>0</v>
      </c>
      <c r="D587" s="330" t="s">
        <v>1491</v>
      </c>
    </row>
    <row r="588" spans="1:4" ht="27.75" customHeight="1" x14ac:dyDescent="0.2">
      <c r="A588" s="137" t="s">
        <v>2078</v>
      </c>
      <c r="B588" s="137" t="s">
        <v>1971</v>
      </c>
      <c r="C588" s="333">
        <v>0</v>
      </c>
      <c r="D588" s="330" t="s">
        <v>1491</v>
      </c>
    </row>
    <row r="589" spans="1:4" ht="27.75" customHeight="1" x14ac:dyDescent="0.2">
      <c r="A589" s="137" t="s">
        <v>2079</v>
      </c>
      <c r="B589" s="137" t="s">
        <v>1976</v>
      </c>
      <c r="C589" s="333">
        <v>0</v>
      </c>
      <c r="D589" s="330" t="s">
        <v>1491</v>
      </c>
    </row>
    <row r="590" spans="1:4" ht="27.75" customHeight="1" x14ac:dyDescent="0.2">
      <c r="A590" s="137" t="s">
        <v>2080</v>
      </c>
      <c r="B590" s="137" t="s">
        <v>1973</v>
      </c>
      <c r="C590" s="333">
        <v>0</v>
      </c>
      <c r="D590" s="330" t="s">
        <v>1491</v>
      </c>
    </row>
    <row r="591" spans="1:4" ht="27.75" customHeight="1" x14ac:dyDescent="0.2">
      <c r="A591" s="137" t="s">
        <v>2081</v>
      </c>
      <c r="B591" s="137" t="s">
        <v>1968</v>
      </c>
      <c r="C591" s="333">
        <v>0</v>
      </c>
      <c r="D591" s="330" t="s">
        <v>1491</v>
      </c>
    </row>
    <row r="592" spans="1:4" ht="27.75" customHeight="1" x14ac:dyDescent="0.2">
      <c r="A592" s="137" t="s">
        <v>2082</v>
      </c>
      <c r="B592" s="137" t="s">
        <v>1977</v>
      </c>
      <c r="C592" s="333">
        <v>0</v>
      </c>
      <c r="D592" s="330" t="s">
        <v>1491</v>
      </c>
    </row>
    <row r="593" spans="1:4" ht="27.75" customHeight="1" x14ac:dyDescent="0.2">
      <c r="A593" s="137" t="s">
        <v>2083</v>
      </c>
      <c r="B593" s="137" t="s">
        <v>1983</v>
      </c>
      <c r="C593" s="333">
        <v>0</v>
      </c>
      <c r="D593" s="330" t="s">
        <v>1491</v>
      </c>
    </row>
    <row r="594" spans="1:4" ht="27.75" customHeight="1" x14ac:dyDescent="0.2">
      <c r="A594" s="137" t="s">
        <v>2084</v>
      </c>
      <c r="B594" s="137" t="s">
        <v>1967</v>
      </c>
      <c r="C594" s="333">
        <v>0</v>
      </c>
      <c r="D594" s="330" t="s">
        <v>1491</v>
      </c>
    </row>
    <row r="595" spans="1:4" ht="27.75" customHeight="1" x14ac:dyDescent="0.2">
      <c r="A595" s="137" t="s">
        <v>2085</v>
      </c>
      <c r="B595" s="137" t="s">
        <v>1991</v>
      </c>
      <c r="C595" s="333">
        <v>0</v>
      </c>
      <c r="D595" s="330" t="s">
        <v>1491</v>
      </c>
    </row>
    <row r="596" spans="1:4" ht="27.75" customHeight="1" x14ac:dyDescent="0.2">
      <c r="A596" s="137" t="s">
        <v>2086</v>
      </c>
      <c r="B596" s="137">
        <v>0</v>
      </c>
      <c r="C596" s="333">
        <v>0</v>
      </c>
      <c r="D596" s="330" t="s">
        <v>1491</v>
      </c>
    </row>
    <row r="597" spans="1:4" ht="27.75" customHeight="1" x14ac:dyDescent="0.2">
      <c r="A597" s="137" t="s">
        <v>2087</v>
      </c>
      <c r="B597" s="137">
        <v>0</v>
      </c>
      <c r="C597" s="333">
        <v>0.88032025955980053</v>
      </c>
      <c r="D597" s="330" t="s">
        <v>1491</v>
      </c>
    </row>
    <row r="598" spans="1:4" ht="27.75" customHeight="1" x14ac:dyDescent="0.2">
      <c r="A598" s="137" t="s">
        <v>2088</v>
      </c>
      <c r="B598" s="137">
        <v>0</v>
      </c>
      <c r="C598" s="333">
        <v>0.51668069031718999</v>
      </c>
      <c r="D598" s="330" t="s">
        <v>1491</v>
      </c>
    </row>
    <row r="599" spans="1:4" ht="27.75" customHeight="1" x14ac:dyDescent="0.2">
      <c r="A599" s="137" t="s">
        <v>2089</v>
      </c>
      <c r="B599" s="137">
        <v>0</v>
      </c>
      <c r="C599" s="333">
        <v>0</v>
      </c>
      <c r="D599" s="330" t="s">
        <v>1491</v>
      </c>
    </row>
    <row r="600" spans="1:4" ht="27.75" customHeight="1" x14ac:dyDescent="0.2">
      <c r="A600" s="137" t="s">
        <v>2090</v>
      </c>
      <c r="B600" s="137" t="s">
        <v>2086</v>
      </c>
      <c r="C600" s="333">
        <v>2.0152155831816576</v>
      </c>
      <c r="D600" s="330" t="s">
        <v>1491</v>
      </c>
    </row>
    <row r="601" spans="1:4" ht="27.75" customHeight="1" x14ac:dyDescent="0.2">
      <c r="A601" s="137" t="s">
        <v>2091</v>
      </c>
      <c r="B601" s="137" t="s">
        <v>2086</v>
      </c>
      <c r="C601" s="333">
        <v>0</v>
      </c>
      <c r="D601" s="330" t="s">
        <v>1491</v>
      </c>
    </row>
    <row r="602" spans="1:4" ht="27.75" customHeight="1" x14ac:dyDescent="0.2">
      <c r="A602" s="137" t="s">
        <v>2092</v>
      </c>
      <c r="B602" s="137" t="s">
        <v>2090</v>
      </c>
      <c r="C602" s="333">
        <v>0</v>
      </c>
      <c r="D602" s="330" t="s">
        <v>1491</v>
      </c>
    </row>
    <row r="603" spans="1:4" ht="27.75" customHeight="1" x14ac:dyDescent="0.2">
      <c r="A603" s="137" t="s">
        <v>2093</v>
      </c>
      <c r="B603" s="137" t="s">
        <v>2090</v>
      </c>
      <c r="C603" s="333">
        <v>0</v>
      </c>
      <c r="D603" s="330" t="s">
        <v>1491</v>
      </c>
    </row>
    <row r="604" spans="1:4" ht="27.75" customHeight="1" x14ac:dyDescent="0.2">
      <c r="A604" s="137" t="s">
        <v>2094</v>
      </c>
      <c r="B604" s="137" t="s">
        <v>2090</v>
      </c>
      <c r="C604" s="333">
        <v>0</v>
      </c>
      <c r="D604" s="330" t="s">
        <v>1491</v>
      </c>
    </row>
    <row r="605" spans="1:4" ht="27.75" customHeight="1" x14ac:dyDescent="0.2">
      <c r="A605" s="137" t="s">
        <v>2095</v>
      </c>
      <c r="B605" s="137">
        <v>0</v>
      </c>
      <c r="C605" s="333">
        <v>0</v>
      </c>
      <c r="D605" s="330" t="s">
        <v>1491</v>
      </c>
    </row>
    <row r="606" spans="1:4" ht="27.75" customHeight="1" x14ac:dyDescent="0.2">
      <c r="A606" s="137" t="s">
        <v>2096</v>
      </c>
      <c r="B606" s="137" t="s">
        <v>2086</v>
      </c>
      <c r="C606" s="333">
        <v>0</v>
      </c>
      <c r="D606" s="330" t="s">
        <v>1491</v>
      </c>
    </row>
    <row r="607" spans="1:4" ht="27.75" customHeight="1" x14ac:dyDescent="0.2">
      <c r="A607" s="137" t="s">
        <v>2097</v>
      </c>
      <c r="B607" s="137" t="s">
        <v>2086</v>
      </c>
      <c r="C607" s="333">
        <v>0</v>
      </c>
      <c r="D607" s="330" t="s">
        <v>1491</v>
      </c>
    </row>
    <row r="608" spans="1:4" ht="27.75" customHeight="1" x14ac:dyDescent="0.2">
      <c r="A608" s="137" t="s">
        <v>2098</v>
      </c>
      <c r="B608" s="137" t="s">
        <v>2086</v>
      </c>
      <c r="C608" s="333">
        <v>0</v>
      </c>
      <c r="D608" s="330" t="s">
        <v>1491</v>
      </c>
    </row>
    <row r="609" spans="1:4" ht="27.75" customHeight="1" x14ac:dyDescent="0.2">
      <c r="A609" s="137" t="s">
        <v>2099</v>
      </c>
      <c r="B609" s="137" t="s">
        <v>2086</v>
      </c>
      <c r="C609" s="333">
        <v>0</v>
      </c>
      <c r="D609" s="330" t="s">
        <v>1491</v>
      </c>
    </row>
    <row r="610" spans="1:4" ht="27.75" customHeight="1" x14ac:dyDescent="0.2">
      <c r="A610" s="137" t="s">
        <v>2100</v>
      </c>
      <c r="B610" s="137" t="s">
        <v>2086</v>
      </c>
      <c r="C610" s="333">
        <v>0</v>
      </c>
      <c r="D610" s="330" t="s">
        <v>1491</v>
      </c>
    </row>
    <row r="611" spans="1:4" ht="27.75" customHeight="1" x14ac:dyDescent="0.2">
      <c r="A611" s="137" t="s">
        <v>2101</v>
      </c>
      <c r="B611" s="137" t="s">
        <v>2086</v>
      </c>
      <c r="C611" s="333">
        <v>0</v>
      </c>
      <c r="D611" s="330" t="s">
        <v>1491</v>
      </c>
    </row>
    <row r="612" spans="1:4" ht="27.75" customHeight="1" x14ac:dyDescent="0.2">
      <c r="A612" s="137" t="s">
        <v>2102</v>
      </c>
      <c r="B612" s="137" t="s">
        <v>2090</v>
      </c>
      <c r="C612" s="333">
        <v>0</v>
      </c>
      <c r="D612" s="330" t="s">
        <v>1491</v>
      </c>
    </row>
    <row r="613" spans="1:4" ht="27.75" customHeight="1" x14ac:dyDescent="0.2">
      <c r="A613" s="137" t="s">
        <v>2103</v>
      </c>
      <c r="B613" s="137" t="s">
        <v>2086</v>
      </c>
      <c r="C613" s="333">
        <v>0</v>
      </c>
      <c r="D613" s="330" t="s">
        <v>1491</v>
      </c>
    </row>
    <row r="614" spans="1:4" ht="27.75" customHeight="1" x14ac:dyDescent="0.2">
      <c r="A614" s="137" t="s">
        <v>2104</v>
      </c>
      <c r="B614" s="137" t="s">
        <v>2086</v>
      </c>
      <c r="C614" s="333">
        <v>0</v>
      </c>
      <c r="D614" s="330" t="s">
        <v>1491</v>
      </c>
    </row>
    <row r="615" spans="1:4" ht="27.75" customHeight="1" x14ac:dyDescent="0.2">
      <c r="A615" s="137" t="s">
        <v>2105</v>
      </c>
      <c r="B615" s="137" t="s">
        <v>2090</v>
      </c>
      <c r="C615" s="333">
        <v>0</v>
      </c>
      <c r="D615" s="330" t="s">
        <v>1491</v>
      </c>
    </row>
    <row r="616" spans="1:4" ht="27.75" customHeight="1" x14ac:dyDescent="0.2">
      <c r="A616" s="137"/>
      <c r="B616" s="137"/>
      <c r="C616" s="333"/>
      <c r="D616" s="330"/>
    </row>
    <row r="617" spans="1:4" ht="27.75" customHeight="1" x14ac:dyDescent="0.2">
      <c r="A617" s="137"/>
      <c r="B617" s="137"/>
      <c r="C617" s="333"/>
      <c r="D617" s="330"/>
    </row>
    <row r="618" spans="1:4" ht="27.75" customHeight="1" x14ac:dyDescent="0.2">
      <c r="A618" s="137"/>
      <c r="B618" s="137"/>
      <c r="C618" s="333"/>
      <c r="D618" s="330"/>
    </row>
    <row r="619" spans="1:4" ht="27.75" customHeight="1" x14ac:dyDescent="0.2">
      <c r="A619" s="137"/>
      <c r="B619" s="137"/>
      <c r="C619" s="333"/>
      <c r="D619" s="330"/>
    </row>
    <row r="620" spans="1:4" ht="27.75" customHeight="1" x14ac:dyDescent="0.2">
      <c r="A620" s="137"/>
      <c r="B620" s="137"/>
      <c r="C620" s="333"/>
      <c r="D620" s="330"/>
    </row>
    <row r="621" spans="1:4" ht="27.75" customHeight="1" x14ac:dyDescent="0.2">
      <c r="A621" s="137"/>
      <c r="B621" s="137"/>
      <c r="C621" s="333"/>
      <c r="D621" s="330"/>
    </row>
    <row r="622" spans="1:4" ht="27.75" customHeight="1" x14ac:dyDescent="0.2">
      <c r="A622" s="137"/>
      <c r="B622" s="137"/>
      <c r="C622" s="333"/>
      <c r="D622" s="330"/>
    </row>
    <row r="623" spans="1:4" ht="27.75" customHeight="1" x14ac:dyDescent="0.2">
      <c r="A623" s="137"/>
      <c r="B623" s="137"/>
      <c r="C623" s="333"/>
      <c r="D623" s="330"/>
    </row>
    <row r="624" spans="1:4" ht="27.75" customHeight="1" x14ac:dyDescent="0.2">
      <c r="A624" s="137"/>
      <c r="B624" s="137"/>
      <c r="C624" s="333"/>
      <c r="D624" s="330"/>
    </row>
    <row r="625" spans="1:4" ht="27.75" customHeight="1" x14ac:dyDescent="0.2">
      <c r="A625" s="137"/>
      <c r="B625" s="137"/>
      <c r="C625" s="333"/>
      <c r="D625" s="330"/>
    </row>
    <row r="626" spans="1:4" ht="27.75" customHeight="1" x14ac:dyDescent="0.2">
      <c r="A626" s="137"/>
      <c r="B626" s="137"/>
      <c r="C626" s="333"/>
      <c r="D626" s="330"/>
    </row>
    <row r="627" spans="1:4" ht="27.75" customHeight="1" x14ac:dyDescent="0.2">
      <c r="A627" s="137"/>
      <c r="B627" s="137"/>
      <c r="C627" s="333"/>
      <c r="D627" s="330"/>
    </row>
    <row r="628" spans="1:4" ht="27.75" customHeight="1" x14ac:dyDescent="0.2">
      <c r="A628" s="137"/>
      <c r="B628" s="137"/>
      <c r="C628" s="333"/>
      <c r="D628" s="330"/>
    </row>
    <row r="629" spans="1:4" ht="27.75" customHeight="1" x14ac:dyDescent="0.2">
      <c r="A629" s="137"/>
      <c r="B629" s="137"/>
      <c r="C629" s="333"/>
      <c r="D629" s="330"/>
    </row>
    <row r="630" spans="1:4" ht="27.75" customHeight="1" x14ac:dyDescent="0.2">
      <c r="A630" s="137"/>
      <c r="B630" s="137"/>
      <c r="C630" s="333"/>
      <c r="D630" s="330"/>
    </row>
    <row r="631" spans="1:4" ht="27.75" customHeight="1" x14ac:dyDescent="0.2">
      <c r="A631" s="137"/>
      <c r="B631" s="137"/>
      <c r="C631" s="333"/>
      <c r="D631" s="330"/>
    </row>
    <row r="632" spans="1:4" ht="27.75" customHeight="1" x14ac:dyDescent="0.2">
      <c r="A632" s="137"/>
      <c r="B632" s="137"/>
      <c r="C632" s="333"/>
      <c r="D632" s="330"/>
    </row>
    <row r="633" spans="1:4" ht="27.75" customHeight="1" x14ac:dyDescent="0.2">
      <c r="A633" s="137"/>
      <c r="B633" s="137"/>
      <c r="C633" s="333"/>
      <c r="D633" s="330"/>
    </row>
    <row r="634" spans="1:4" ht="27.75" customHeight="1" x14ac:dyDescent="0.2">
      <c r="A634" s="137"/>
      <c r="B634" s="137"/>
      <c r="C634" s="333"/>
      <c r="D634" s="330"/>
    </row>
    <row r="635" spans="1:4" ht="27.75" customHeight="1" x14ac:dyDescent="0.2">
      <c r="A635" s="137"/>
      <c r="B635" s="137"/>
      <c r="C635" s="333"/>
      <c r="D635" s="330"/>
    </row>
    <row r="636" spans="1:4" ht="27.75" customHeight="1" x14ac:dyDescent="0.2">
      <c r="A636" s="137"/>
      <c r="B636" s="137"/>
      <c r="C636" s="333"/>
      <c r="D636" s="330"/>
    </row>
    <row r="637" spans="1:4" ht="27.75" customHeight="1" x14ac:dyDescent="0.2">
      <c r="A637" s="137"/>
      <c r="B637" s="137"/>
      <c r="C637" s="333"/>
      <c r="D637" s="330"/>
    </row>
    <row r="638" spans="1:4" ht="27.75" customHeight="1" x14ac:dyDescent="0.2">
      <c r="A638" s="137"/>
      <c r="B638" s="137"/>
      <c r="C638" s="333"/>
      <c r="D638" s="330"/>
    </row>
    <row r="639" spans="1:4" ht="27.75" customHeight="1" x14ac:dyDescent="0.2">
      <c r="A639" s="137"/>
      <c r="B639" s="137"/>
      <c r="C639" s="333"/>
      <c r="D639" s="330"/>
    </row>
    <row r="640" spans="1:4" ht="27.75" customHeight="1" x14ac:dyDescent="0.2">
      <c r="A640" s="137"/>
      <c r="B640" s="137"/>
      <c r="C640" s="333"/>
      <c r="D640" s="330"/>
    </row>
    <row r="641" spans="1:4" ht="27.75" customHeight="1" x14ac:dyDescent="0.2">
      <c r="A641" s="137"/>
      <c r="B641" s="137"/>
      <c r="C641" s="333"/>
      <c r="D641" s="330"/>
    </row>
    <row r="642" spans="1:4" ht="27.75" customHeight="1" x14ac:dyDescent="0.2">
      <c r="A642" s="137"/>
      <c r="B642" s="137"/>
      <c r="C642" s="333"/>
      <c r="D642" s="330"/>
    </row>
    <row r="643" spans="1:4" ht="27.75" customHeight="1" x14ac:dyDescent="0.2">
      <c r="A643" s="137"/>
      <c r="B643" s="137"/>
      <c r="C643" s="333"/>
      <c r="D643" s="330"/>
    </row>
    <row r="644" spans="1:4" ht="27.75" customHeight="1" x14ac:dyDescent="0.2">
      <c r="A644" s="137"/>
      <c r="B644" s="137"/>
      <c r="C644" s="333"/>
      <c r="D644" s="330"/>
    </row>
    <row r="645" spans="1:4" ht="27.75" customHeight="1" x14ac:dyDescent="0.2">
      <c r="A645" s="137"/>
      <c r="B645" s="137"/>
      <c r="C645" s="333"/>
      <c r="D645" s="330"/>
    </row>
    <row r="646" spans="1:4" ht="27.75" customHeight="1" x14ac:dyDescent="0.2">
      <c r="A646" s="137"/>
      <c r="B646" s="137"/>
      <c r="C646" s="333"/>
      <c r="D646" s="330"/>
    </row>
    <row r="647" spans="1:4" ht="27.75" customHeight="1" x14ac:dyDescent="0.2">
      <c r="A647" s="137"/>
      <c r="B647" s="137"/>
      <c r="C647" s="333"/>
      <c r="D647" s="330"/>
    </row>
    <row r="648" spans="1:4" ht="27.75" customHeight="1" x14ac:dyDescent="0.2">
      <c r="A648" s="137"/>
      <c r="B648" s="137"/>
      <c r="C648" s="333"/>
      <c r="D648" s="330"/>
    </row>
    <row r="649" spans="1:4" ht="27.75" customHeight="1" x14ac:dyDescent="0.2">
      <c r="A649" s="137"/>
      <c r="B649" s="137"/>
      <c r="C649" s="333"/>
      <c r="D649" s="330"/>
    </row>
    <row r="650" spans="1:4" ht="27.75" customHeight="1" x14ac:dyDescent="0.2">
      <c r="A650" s="137"/>
      <c r="B650" s="137"/>
      <c r="C650" s="333"/>
      <c r="D650" s="330"/>
    </row>
    <row r="651" spans="1:4" ht="27.75" customHeight="1" x14ac:dyDescent="0.2">
      <c r="A651" s="137"/>
      <c r="B651" s="137"/>
      <c r="C651" s="333"/>
      <c r="D651" s="330"/>
    </row>
    <row r="652" spans="1:4" ht="27.75" customHeight="1" x14ac:dyDescent="0.2">
      <c r="A652" s="137"/>
      <c r="B652" s="137"/>
      <c r="C652" s="333"/>
      <c r="D652" s="330"/>
    </row>
    <row r="653" spans="1:4" ht="27.75" customHeight="1" x14ac:dyDescent="0.2">
      <c r="A653" s="137"/>
      <c r="B653" s="137"/>
      <c r="C653" s="333"/>
      <c r="D653" s="330"/>
    </row>
    <row r="654" spans="1:4" ht="27.75" customHeight="1" x14ac:dyDescent="0.2">
      <c r="A654" s="137"/>
      <c r="B654" s="137"/>
      <c r="C654" s="333"/>
      <c r="D654" s="330"/>
    </row>
    <row r="655" spans="1:4" ht="27.75" customHeight="1" x14ac:dyDescent="0.2">
      <c r="A655" s="137"/>
      <c r="B655" s="137"/>
      <c r="C655" s="333"/>
      <c r="D655" s="330"/>
    </row>
    <row r="656" spans="1:4" ht="27.75" customHeight="1" x14ac:dyDescent="0.2">
      <c r="A656" s="137"/>
      <c r="B656" s="137"/>
      <c r="C656" s="333"/>
      <c r="D656" s="330"/>
    </row>
    <row r="657" spans="1:4" ht="27.75" customHeight="1" x14ac:dyDescent="0.2">
      <c r="A657" s="137"/>
      <c r="B657" s="137"/>
      <c r="C657" s="333"/>
      <c r="D657" s="330"/>
    </row>
    <row r="658" spans="1:4" ht="27.75" customHeight="1" x14ac:dyDescent="0.2">
      <c r="A658" s="137"/>
      <c r="B658" s="137"/>
      <c r="C658" s="333"/>
      <c r="D658" s="330"/>
    </row>
    <row r="659" spans="1:4" ht="27.75" customHeight="1" x14ac:dyDescent="0.2">
      <c r="A659" s="137"/>
      <c r="B659" s="137"/>
      <c r="C659" s="333"/>
      <c r="D659" s="330"/>
    </row>
    <row r="660" spans="1:4" ht="27.75" customHeight="1" x14ac:dyDescent="0.2">
      <c r="A660" s="137"/>
      <c r="B660" s="137"/>
      <c r="C660" s="333"/>
      <c r="D660" s="330"/>
    </row>
    <row r="661" spans="1:4" ht="27.75" customHeight="1" x14ac:dyDescent="0.2">
      <c r="A661" s="137"/>
      <c r="B661" s="137"/>
      <c r="C661" s="333"/>
      <c r="D661" s="330"/>
    </row>
    <row r="662" spans="1:4" ht="27.75" customHeight="1" x14ac:dyDescent="0.2">
      <c r="A662" s="137"/>
      <c r="B662" s="137"/>
      <c r="C662" s="333"/>
      <c r="D662" s="330"/>
    </row>
    <row r="663" spans="1:4" ht="27.75" customHeight="1" x14ac:dyDescent="0.2">
      <c r="A663" s="137"/>
      <c r="B663" s="137"/>
      <c r="C663" s="333"/>
      <c r="D663" s="330"/>
    </row>
    <row r="664" spans="1:4" ht="27.75" customHeight="1" x14ac:dyDescent="0.2">
      <c r="A664" s="137"/>
      <c r="B664" s="137"/>
      <c r="C664" s="333"/>
      <c r="D664" s="330"/>
    </row>
    <row r="665" spans="1:4" ht="27.75" customHeight="1" x14ac:dyDescent="0.2">
      <c r="A665" s="137"/>
      <c r="B665" s="137"/>
      <c r="C665" s="333"/>
      <c r="D665" s="330"/>
    </row>
    <row r="666" spans="1:4" ht="27.75" customHeight="1" x14ac:dyDescent="0.2">
      <c r="A666" s="137"/>
      <c r="B666" s="137"/>
      <c r="C666" s="333"/>
      <c r="D666" s="330"/>
    </row>
    <row r="667" spans="1:4" ht="27.75" customHeight="1" x14ac:dyDescent="0.2">
      <c r="A667" s="137"/>
      <c r="B667" s="137"/>
      <c r="C667" s="333"/>
      <c r="D667" s="330"/>
    </row>
    <row r="668" spans="1:4" ht="27.75" customHeight="1" x14ac:dyDescent="0.2">
      <c r="A668" s="137"/>
      <c r="B668" s="137"/>
      <c r="C668" s="333"/>
      <c r="D668" s="330"/>
    </row>
    <row r="669" spans="1:4" ht="27.75" customHeight="1" x14ac:dyDescent="0.2">
      <c r="A669" s="137"/>
      <c r="B669" s="137"/>
      <c r="C669" s="333"/>
      <c r="D669" s="330"/>
    </row>
    <row r="670" spans="1:4" ht="27.75" customHeight="1" x14ac:dyDescent="0.2">
      <c r="A670" s="137"/>
      <c r="B670" s="137"/>
      <c r="C670" s="333"/>
      <c r="D670" s="330"/>
    </row>
    <row r="671" spans="1:4" ht="27.75" customHeight="1" x14ac:dyDescent="0.2">
      <c r="A671" s="137"/>
      <c r="B671" s="137"/>
      <c r="C671" s="333"/>
      <c r="D671" s="330"/>
    </row>
    <row r="672" spans="1:4" ht="27.75" customHeight="1" x14ac:dyDescent="0.2">
      <c r="A672" s="137"/>
      <c r="B672" s="137"/>
      <c r="C672" s="333"/>
      <c r="D672" s="330"/>
    </row>
    <row r="673" spans="1:4" ht="27.75" customHeight="1" x14ac:dyDescent="0.2">
      <c r="A673" s="137"/>
      <c r="B673" s="137"/>
      <c r="C673" s="333"/>
      <c r="D673" s="330"/>
    </row>
    <row r="674" spans="1:4" ht="27.75" customHeight="1" x14ac:dyDescent="0.2">
      <c r="A674" s="137"/>
      <c r="B674" s="137"/>
      <c r="C674" s="333"/>
      <c r="D674" s="330"/>
    </row>
    <row r="675" spans="1:4" ht="27.75" customHeight="1" x14ac:dyDescent="0.2">
      <c r="A675" s="137"/>
      <c r="B675" s="137"/>
      <c r="C675" s="333"/>
      <c r="D675" s="330"/>
    </row>
    <row r="676" spans="1:4" ht="27.75" customHeight="1" x14ac:dyDescent="0.2">
      <c r="A676" s="137"/>
      <c r="B676" s="137"/>
      <c r="C676" s="333"/>
      <c r="D676" s="330"/>
    </row>
    <row r="677" spans="1:4" ht="27.75" customHeight="1" x14ac:dyDescent="0.2">
      <c r="A677" s="137"/>
      <c r="B677" s="137"/>
      <c r="C677" s="333"/>
      <c r="D677" s="330"/>
    </row>
    <row r="678" spans="1:4" ht="27.75" customHeight="1" x14ac:dyDescent="0.2">
      <c r="A678" s="137"/>
      <c r="B678" s="137"/>
      <c r="C678" s="333"/>
      <c r="D678" s="330"/>
    </row>
    <row r="679" spans="1:4" ht="27.75" customHeight="1" x14ac:dyDescent="0.2">
      <c r="A679" s="137"/>
      <c r="B679" s="137"/>
      <c r="C679" s="333"/>
      <c r="D679" s="330"/>
    </row>
    <row r="680" spans="1:4" ht="27.75" customHeight="1" x14ac:dyDescent="0.2">
      <c r="A680" s="137"/>
      <c r="B680" s="137"/>
      <c r="C680" s="333"/>
      <c r="D680" s="330"/>
    </row>
    <row r="681" spans="1:4" ht="27.75" customHeight="1" x14ac:dyDescent="0.2">
      <c r="A681" s="137"/>
      <c r="B681" s="137"/>
      <c r="C681" s="333"/>
      <c r="D681" s="330"/>
    </row>
    <row r="682" spans="1:4" ht="27.75" customHeight="1" x14ac:dyDescent="0.2">
      <c r="A682" s="137"/>
      <c r="B682" s="137"/>
      <c r="C682" s="333"/>
      <c r="D682" s="330"/>
    </row>
    <row r="683" spans="1:4" ht="27.75" customHeight="1" x14ac:dyDescent="0.2">
      <c r="A683" s="137"/>
      <c r="B683" s="137"/>
      <c r="C683" s="333"/>
      <c r="D683" s="330"/>
    </row>
    <row r="684" spans="1:4" ht="27.75" customHeight="1" x14ac:dyDescent="0.2">
      <c r="A684" s="137"/>
      <c r="B684" s="137"/>
      <c r="C684" s="333"/>
      <c r="D684" s="330"/>
    </row>
    <row r="685" spans="1:4" ht="27.75" customHeight="1" x14ac:dyDescent="0.2">
      <c r="A685" s="137"/>
      <c r="B685" s="137"/>
      <c r="C685" s="333"/>
      <c r="D685" s="330"/>
    </row>
    <row r="686" spans="1:4" ht="27.75" customHeight="1" x14ac:dyDescent="0.2">
      <c r="A686" s="137"/>
      <c r="B686" s="137"/>
      <c r="C686" s="333"/>
      <c r="D686" s="330"/>
    </row>
    <row r="687" spans="1:4" ht="27.75" customHeight="1" x14ac:dyDescent="0.2">
      <c r="A687" s="137"/>
      <c r="B687" s="137"/>
      <c r="C687" s="333"/>
      <c r="D687" s="330"/>
    </row>
    <row r="688" spans="1:4" ht="27.75" customHeight="1" x14ac:dyDescent="0.2">
      <c r="A688" s="137"/>
      <c r="B688" s="137"/>
      <c r="C688" s="333"/>
      <c r="D688" s="330"/>
    </row>
    <row r="689" spans="1:4" ht="27.75" customHeight="1" x14ac:dyDescent="0.2">
      <c r="A689" s="137"/>
      <c r="B689" s="137"/>
      <c r="C689" s="333"/>
      <c r="D689" s="330"/>
    </row>
    <row r="690" spans="1:4" ht="27.75" customHeight="1" x14ac:dyDescent="0.2">
      <c r="A690" s="137"/>
      <c r="B690" s="137"/>
      <c r="C690" s="333"/>
      <c r="D690" s="330"/>
    </row>
    <row r="691" spans="1:4" ht="27.75" customHeight="1" x14ac:dyDescent="0.2">
      <c r="A691" s="137"/>
      <c r="B691" s="137"/>
      <c r="C691" s="333"/>
      <c r="D691" s="330"/>
    </row>
    <row r="692" spans="1:4" ht="27.75" customHeight="1" x14ac:dyDescent="0.2">
      <c r="A692" s="137"/>
      <c r="B692" s="137"/>
      <c r="C692" s="333"/>
      <c r="D692" s="330"/>
    </row>
    <row r="693" spans="1:4" ht="27.75" customHeight="1" x14ac:dyDescent="0.2">
      <c r="A693" s="137"/>
      <c r="B693" s="137"/>
      <c r="C693" s="333"/>
      <c r="D693" s="330"/>
    </row>
    <row r="694" spans="1:4" ht="27.75" customHeight="1" x14ac:dyDescent="0.2">
      <c r="A694" s="137"/>
      <c r="B694" s="137"/>
      <c r="C694" s="333"/>
      <c r="D694" s="330"/>
    </row>
    <row r="695" spans="1:4" ht="27.75" customHeight="1" x14ac:dyDescent="0.2">
      <c r="A695" s="7"/>
      <c r="B695" s="8"/>
      <c r="C695" s="136"/>
      <c r="D695" s="8"/>
    </row>
    <row r="696" spans="1:4" ht="27.75" customHeight="1" x14ac:dyDescent="0.2">
      <c r="A696" s="7"/>
      <c r="B696" s="8"/>
      <c r="C696" s="136"/>
      <c r="D696" s="8"/>
    </row>
    <row r="697" spans="1:4" ht="27.75" customHeight="1" x14ac:dyDescent="0.2">
      <c r="A697" s="7"/>
      <c r="B697" s="8"/>
      <c r="C697" s="136"/>
      <c r="D697" s="8"/>
    </row>
    <row r="698" spans="1:4" ht="27.75" customHeight="1" x14ac:dyDescent="0.2">
      <c r="A698" s="7"/>
      <c r="B698" s="8"/>
      <c r="C698" s="136"/>
      <c r="D698" s="8"/>
    </row>
    <row r="699" spans="1:4" ht="27.75" customHeight="1" x14ac:dyDescent="0.2">
      <c r="A699" s="7"/>
      <c r="B699" s="8"/>
      <c r="C699" s="136"/>
      <c r="D699" s="8"/>
    </row>
    <row r="700" spans="1:4" ht="27.75" customHeight="1" x14ac:dyDescent="0.2">
      <c r="A700" s="7"/>
      <c r="B700" s="8"/>
      <c r="C700" s="136"/>
      <c r="D700" s="8"/>
    </row>
    <row r="701" spans="1:4" ht="27.75" customHeight="1" x14ac:dyDescent="0.2">
      <c r="A701" s="7"/>
      <c r="B701" s="8"/>
      <c r="C701" s="136"/>
      <c r="D701"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E1" zoomScaleNormal="100" zoomScaleSheetLayoutView="100" workbookViewId="0">
      <selection activeCell="C30" sqref="C30"/>
    </sheetView>
  </sheetViews>
  <sheetFormatPr defaultColWidth="11.5703125" defaultRowHeight="12.75" x14ac:dyDescent="0.2"/>
  <cols>
    <col min="1" max="1" width="13.85546875" style="220" customWidth="1"/>
    <col min="2" max="2" width="11.5703125" style="220" customWidth="1"/>
    <col min="3" max="3" width="37.42578125" style="220" bestFit="1" customWidth="1"/>
    <col min="4" max="4" width="40.5703125" style="221" bestFit="1" customWidth="1"/>
    <col min="5" max="6" width="4.7109375" style="220" customWidth="1"/>
    <col min="7" max="7" width="29.140625" style="220" bestFit="1" customWidth="1"/>
    <col min="8" max="8" width="11.5703125" style="220"/>
    <col min="9" max="9" width="60.28515625" style="220" customWidth="1"/>
    <col min="10" max="16384" width="11.5703125" style="220"/>
  </cols>
  <sheetData>
    <row r="1" spans="1:4" ht="26.25" customHeight="1" x14ac:dyDescent="0.2">
      <c r="A1" s="318" t="s">
        <v>87</v>
      </c>
      <c r="B1" s="318"/>
      <c r="D1" s="220"/>
    </row>
    <row r="2" spans="1:4" ht="12.75" customHeight="1" x14ac:dyDescent="0.2">
      <c r="A2" s="239"/>
      <c r="B2" s="239"/>
      <c r="D2" s="220"/>
    </row>
    <row r="3" spans="1:4" ht="12.75" customHeight="1" x14ac:dyDescent="0.2">
      <c r="A3" s="239"/>
      <c r="B3" s="239"/>
      <c r="D3" s="220"/>
    </row>
    <row r="4" spans="1:4" ht="12.75" customHeight="1" x14ac:dyDescent="0.2">
      <c r="A4" s="239"/>
      <c r="B4" s="239"/>
      <c r="D4" s="220"/>
    </row>
    <row r="5" spans="1:4" ht="12.75" customHeight="1" x14ac:dyDescent="0.2">
      <c r="A5" s="239"/>
      <c r="B5" s="239"/>
      <c r="D5" s="220"/>
    </row>
    <row r="6" spans="1:4" ht="12.75" customHeight="1" x14ac:dyDescent="0.2">
      <c r="A6" s="239"/>
      <c r="B6" s="239"/>
      <c r="D6" s="220"/>
    </row>
    <row r="7" spans="1:4" ht="12.75" customHeight="1" x14ac:dyDescent="0.2">
      <c r="A7" s="239"/>
      <c r="B7" s="239"/>
      <c r="D7" s="220"/>
    </row>
    <row r="8" spans="1:4" ht="12.75" customHeight="1" x14ac:dyDescent="0.2">
      <c r="A8" s="239"/>
      <c r="B8" s="239"/>
      <c r="D8" s="220"/>
    </row>
    <row r="9" spans="1:4" ht="12.75" customHeight="1" x14ac:dyDescent="0.2">
      <c r="A9" s="239"/>
      <c r="B9" s="239"/>
      <c r="D9" s="220"/>
    </row>
    <row r="10" spans="1:4" ht="12.75" customHeight="1" x14ac:dyDescent="0.2">
      <c r="A10" s="239"/>
      <c r="B10" s="239"/>
      <c r="D10" s="220"/>
    </row>
    <row r="11" spans="1:4" ht="12.75" customHeight="1" x14ac:dyDescent="0.2">
      <c r="A11" s="239"/>
      <c r="B11" s="239"/>
      <c r="D11" s="220"/>
    </row>
    <row r="12" spans="1:4" ht="12.75" customHeight="1" x14ac:dyDescent="0.2">
      <c r="A12" s="239"/>
      <c r="B12" s="239"/>
      <c r="D12" s="220"/>
    </row>
    <row r="13" spans="1:4" ht="12.75" customHeight="1" x14ac:dyDescent="0.2">
      <c r="A13" s="239"/>
      <c r="B13" s="239"/>
      <c r="D13" s="220"/>
    </row>
    <row r="14" spans="1:4" ht="12.75" customHeight="1" x14ac:dyDescent="0.2">
      <c r="A14" s="239"/>
      <c r="B14" s="239"/>
      <c r="D14" s="220"/>
    </row>
    <row r="15" spans="1:4" ht="12.75" customHeight="1" x14ac:dyDescent="0.2">
      <c r="A15" s="239"/>
      <c r="B15" s="239"/>
      <c r="D15" s="220"/>
    </row>
    <row r="16" spans="1:4" ht="12.75" customHeight="1" x14ac:dyDescent="0.2">
      <c r="A16" s="239"/>
      <c r="B16" s="239"/>
      <c r="D16" s="220"/>
    </row>
    <row r="17" spans="1:9" ht="12.75" customHeight="1" x14ac:dyDescent="0.2">
      <c r="A17" s="239"/>
      <c r="B17" s="239"/>
    </row>
    <row r="18" spans="1:9" ht="12.75" customHeight="1" x14ac:dyDescent="0.2">
      <c r="A18" s="239"/>
      <c r="B18" s="239"/>
    </row>
    <row r="19" spans="1:9" ht="12.75" customHeight="1" x14ac:dyDescent="0.2">
      <c r="A19" s="239"/>
      <c r="B19" s="239"/>
    </row>
    <row r="20" spans="1:9" ht="12.75" customHeight="1" x14ac:dyDescent="0.2">
      <c r="A20" s="239"/>
      <c r="B20" s="239"/>
    </row>
    <row r="21" spans="1:9" ht="12.75" customHeight="1" x14ac:dyDescent="0.2">
      <c r="A21" s="239"/>
      <c r="B21" s="239"/>
    </row>
    <row r="22" spans="1:9" ht="12.75" customHeight="1" x14ac:dyDescent="0.2">
      <c r="A22" s="239"/>
      <c r="B22" s="239"/>
    </row>
    <row r="23" spans="1:9" ht="12.75" customHeight="1" x14ac:dyDescent="0.2">
      <c r="A23" s="239"/>
      <c r="B23" s="239"/>
    </row>
    <row r="24" spans="1:9" ht="12.75" customHeight="1" x14ac:dyDescent="0.2">
      <c r="A24" s="239"/>
      <c r="B24" s="239"/>
    </row>
    <row r="25" spans="1:9" ht="12.75" customHeight="1" x14ac:dyDescent="0.2">
      <c r="A25" s="239"/>
      <c r="B25" s="239"/>
    </row>
    <row r="26" spans="1:9" ht="12.75" customHeight="1" x14ac:dyDescent="0.2">
      <c r="A26" s="239"/>
      <c r="B26" s="239"/>
    </row>
    <row r="27" spans="1:9" ht="12.75" customHeight="1" x14ac:dyDescent="0.2">
      <c r="A27" s="239"/>
      <c r="B27" s="239"/>
    </row>
    <row r="28" spans="1:9" s="219" customFormat="1" ht="51" x14ac:dyDescent="0.2">
      <c r="A28" s="213" t="s">
        <v>236</v>
      </c>
      <c r="B28" s="213" t="s">
        <v>237</v>
      </c>
      <c r="C28" s="213" t="s">
        <v>238</v>
      </c>
      <c r="D28" s="213" t="s">
        <v>239</v>
      </c>
      <c r="E28" s="222"/>
      <c r="F28" s="222"/>
      <c r="G28" s="213" t="s">
        <v>459</v>
      </c>
      <c r="H28" s="213" t="s">
        <v>460</v>
      </c>
      <c r="I28" s="213" t="s">
        <v>461</v>
      </c>
    </row>
    <row r="29" spans="1:9" x14ac:dyDescent="0.2">
      <c r="A29" s="225">
        <v>3</v>
      </c>
      <c r="B29" s="226">
        <v>166</v>
      </c>
      <c r="C29" s="227" t="s">
        <v>240</v>
      </c>
      <c r="D29" s="228" t="s">
        <v>241</v>
      </c>
      <c r="H29" s="223">
        <v>40057</v>
      </c>
      <c r="I29" s="224" t="s">
        <v>462</v>
      </c>
    </row>
    <row r="30" spans="1:9" x14ac:dyDescent="0.2">
      <c r="A30" s="225">
        <v>4</v>
      </c>
      <c r="B30" s="226">
        <v>168</v>
      </c>
      <c r="C30" s="227" t="s">
        <v>240</v>
      </c>
      <c r="D30" s="228" t="s">
        <v>241</v>
      </c>
      <c r="G30" s="224" t="s">
        <v>463</v>
      </c>
      <c r="H30" s="223">
        <v>40275</v>
      </c>
      <c r="I30" s="242" t="s">
        <v>467</v>
      </c>
    </row>
    <row r="31" spans="1:9" x14ac:dyDescent="0.2">
      <c r="A31" s="225">
        <v>5</v>
      </c>
      <c r="B31" s="226">
        <v>100</v>
      </c>
      <c r="C31" s="227" t="s">
        <v>242</v>
      </c>
      <c r="D31" s="228" t="s">
        <v>241</v>
      </c>
      <c r="G31" s="243" t="s">
        <v>470</v>
      </c>
      <c r="H31" s="223">
        <v>40347</v>
      </c>
      <c r="I31" s="220" t="s">
        <v>464</v>
      </c>
    </row>
    <row r="32" spans="1:9" x14ac:dyDescent="0.2">
      <c r="A32" s="225">
        <v>6</v>
      </c>
      <c r="B32" s="226">
        <v>257</v>
      </c>
      <c r="C32" s="227" t="s">
        <v>243</v>
      </c>
      <c r="D32" s="228" t="s">
        <v>241</v>
      </c>
      <c r="G32" s="242" t="s">
        <v>471</v>
      </c>
      <c r="H32" s="223">
        <v>41166</v>
      </c>
      <c r="I32" s="242" t="s">
        <v>472</v>
      </c>
    </row>
    <row r="33" spans="1:9" x14ac:dyDescent="0.2">
      <c r="A33" s="225">
        <v>7</v>
      </c>
      <c r="B33" s="226">
        <v>158</v>
      </c>
      <c r="C33" s="227" t="s">
        <v>243</v>
      </c>
      <c r="D33" s="228" t="s">
        <v>241</v>
      </c>
      <c r="G33" s="243" t="s">
        <v>465</v>
      </c>
      <c r="H33" s="223">
        <v>41178</v>
      </c>
      <c r="I33" s="242" t="s">
        <v>466</v>
      </c>
    </row>
    <row r="34" spans="1:9" x14ac:dyDescent="0.2">
      <c r="A34" s="225">
        <v>8</v>
      </c>
      <c r="B34" s="226">
        <v>159</v>
      </c>
      <c r="C34" s="227" t="s">
        <v>243</v>
      </c>
      <c r="D34" s="228" t="s">
        <v>241</v>
      </c>
      <c r="G34" s="224" t="s">
        <v>574</v>
      </c>
      <c r="H34" s="223">
        <v>41758</v>
      </c>
      <c r="I34" s="220" t="s">
        <v>575</v>
      </c>
    </row>
    <row r="35" spans="1:9" x14ac:dyDescent="0.2">
      <c r="A35" s="225">
        <v>9</v>
      </c>
      <c r="B35" s="226">
        <v>1111</v>
      </c>
      <c r="C35" s="227" t="s">
        <v>243</v>
      </c>
      <c r="D35" s="228" t="s">
        <v>241</v>
      </c>
      <c r="G35" s="220" t="s">
        <v>576</v>
      </c>
      <c r="H35" s="223">
        <v>41758</v>
      </c>
      <c r="I35" s="224" t="s">
        <v>577</v>
      </c>
    </row>
    <row r="36" spans="1:9" x14ac:dyDescent="0.2">
      <c r="A36" s="225">
        <v>10</v>
      </c>
      <c r="B36" s="226">
        <v>1104</v>
      </c>
      <c r="C36" s="227" t="s">
        <v>243</v>
      </c>
      <c r="D36" s="228" t="s">
        <v>241</v>
      </c>
      <c r="G36" s="220" t="s">
        <v>576</v>
      </c>
      <c r="H36" s="223">
        <v>41944</v>
      </c>
      <c r="I36" s="224" t="s">
        <v>578</v>
      </c>
    </row>
    <row r="37" spans="1:9" x14ac:dyDescent="0.2">
      <c r="A37" s="225">
        <v>11</v>
      </c>
      <c r="B37" s="226">
        <v>1112</v>
      </c>
      <c r="C37" s="227" t="s">
        <v>243</v>
      </c>
      <c r="D37" s="228" t="s">
        <v>241</v>
      </c>
      <c r="G37" s="220" t="s">
        <v>698</v>
      </c>
      <c r="H37" s="223">
        <v>42081</v>
      </c>
      <c r="I37" s="220" t="s">
        <v>699</v>
      </c>
    </row>
    <row r="38" spans="1:9" x14ac:dyDescent="0.2">
      <c r="A38" s="225">
        <v>12</v>
      </c>
      <c r="B38" s="226">
        <v>1116</v>
      </c>
      <c r="C38" s="227" t="s">
        <v>243</v>
      </c>
      <c r="D38" s="228" t="s">
        <v>241</v>
      </c>
      <c r="G38" s="220" t="s">
        <v>700</v>
      </c>
      <c r="H38" s="223">
        <v>42081</v>
      </c>
      <c r="I38" s="220" t="s">
        <v>701</v>
      </c>
    </row>
    <row r="39" spans="1:9" x14ac:dyDescent="0.2">
      <c r="A39" s="225">
        <v>13</v>
      </c>
      <c r="B39" s="226">
        <v>139</v>
      </c>
      <c r="C39" s="227" t="s">
        <v>244</v>
      </c>
      <c r="D39" s="228" t="s">
        <v>479</v>
      </c>
      <c r="G39" s="220" t="s">
        <v>702</v>
      </c>
      <c r="H39" s="223">
        <v>42081</v>
      </c>
      <c r="I39" s="220" t="s">
        <v>703</v>
      </c>
    </row>
    <row r="40" spans="1:9" x14ac:dyDescent="0.2">
      <c r="A40" s="225">
        <v>15</v>
      </c>
      <c r="B40" s="226">
        <v>152</v>
      </c>
      <c r="C40" s="227" t="s">
        <v>244</v>
      </c>
      <c r="D40" s="228" t="s">
        <v>479</v>
      </c>
      <c r="G40" s="224" t="s">
        <v>704</v>
      </c>
      <c r="H40" s="223">
        <v>42081</v>
      </c>
      <c r="I40" s="224" t="s">
        <v>705</v>
      </c>
    </row>
    <row r="41" spans="1:9" x14ac:dyDescent="0.2">
      <c r="A41" s="225">
        <v>16</v>
      </c>
      <c r="B41" s="226">
        <v>113</v>
      </c>
      <c r="C41" s="227" t="s">
        <v>245</v>
      </c>
      <c r="D41" s="228" t="s">
        <v>480</v>
      </c>
      <c r="G41" s="220" t="s">
        <v>706</v>
      </c>
      <c r="H41" s="223">
        <v>42081</v>
      </c>
      <c r="I41" s="224" t="s">
        <v>707</v>
      </c>
    </row>
    <row r="42" spans="1:9" x14ac:dyDescent="0.2">
      <c r="A42" s="225">
        <v>17</v>
      </c>
      <c r="B42" s="226">
        <v>125</v>
      </c>
      <c r="C42" s="227" t="s">
        <v>245</v>
      </c>
      <c r="D42" s="228" t="s">
        <v>480</v>
      </c>
      <c r="G42" s="220" t="s">
        <v>708</v>
      </c>
      <c r="H42" s="223">
        <v>42081</v>
      </c>
      <c r="I42" s="220" t="s">
        <v>709</v>
      </c>
    </row>
    <row r="43" spans="1:9" x14ac:dyDescent="0.2">
      <c r="A43" s="225">
        <v>18</v>
      </c>
      <c r="B43" s="226">
        <v>126</v>
      </c>
      <c r="C43" s="227" t="s">
        <v>245</v>
      </c>
      <c r="D43" s="228" t="s">
        <v>480</v>
      </c>
      <c r="G43" s="220" t="s">
        <v>708</v>
      </c>
      <c r="H43" s="223">
        <v>42081</v>
      </c>
      <c r="I43" s="220" t="s">
        <v>710</v>
      </c>
    </row>
    <row r="44" spans="1:9" x14ac:dyDescent="0.2">
      <c r="A44" s="225">
        <v>19</v>
      </c>
      <c r="B44" s="226">
        <v>127</v>
      </c>
      <c r="C44" s="227" t="s">
        <v>245</v>
      </c>
      <c r="D44" s="228" t="s">
        <v>480</v>
      </c>
      <c r="G44" s="220" t="s">
        <v>711</v>
      </c>
      <c r="H44" s="223">
        <v>42081</v>
      </c>
      <c r="I44" s="220" t="s">
        <v>712</v>
      </c>
    </row>
    <row r="45" spans="1:9" x14ac:dyDescent="0.2">
      <c r="A45" s="225">
        <v>20</v>
      </c>
      <c r="B45" s="226">
        <v>129</v>
      </c>
      <c r="C45" s="227" t="s">
        <v>245</v>
      </c>
      <c r="D45" s="228" t="s">
        <v>480</v>
      </c>
      <c r="G45" s="220" t="s">
        <v>713</v>
      </c>
      <c r="H45" s="223">
        <v>42081</v>
      </c>
      <c r="I45" s="220" t="s">
        <v>714</v>
      </c>
    </row>
    <row r="46" spans="1:9" x14ac:dyDescent="0.2">
      <c r="A46" s="225">
        <v>21</v>
      </c>
      <c r="B46" s="226">
        <v>130</v>
      </c>
      <c r="C46" s="227" t="s">
        <v>245</v>
      </c>
      <c r="D46" s="228" t="s">
        <v>480</v>
      </c>
      <c r="G46" s="220" t="s">
        <v>715</v>
      </c>
      <c r="H46" s="223">
        <v>42081</v>
      </c>
      <c r="I46" s="220" t="s">
        <v>712</v>
      </c>
    </row>
    <row r="47" spans="1:9" x14ac:dyDescent="0.2">
      <c r="A47" s="225">
        <v>22</v>
      </c>
      <c r="B47" s="226">
        <v>131</v>
      </c>
      <c r="C47" s="227" t="s">
        <v>245</v>
      </c>
      <c r="D47" s="228" t="s">
        <v>480</v>
      </c>
      <c r="G47" s="220" t="s">
        <v>715</v>
      </c>
      <c r="H47" s="223">
        <v>42081</v>
      </c>
      <c r="I47" s="220" t="s">
        <v>716</v>
      </c>
    </row>
    <row r="48" spans="1:9" x14ac:dyDescent="0.2">
      <c r="A48" s="225">
        <v>23</v>
      </c>
      <c r="B48" s="226">
        <v>136</v>
      </c>
      <c r="C48" s="227" t="s">
        <v>246</v>
      </c>
      <c r="D48" s="228" t="s">
        <v>481</v>
      </c>
      <c r="G48" s="220" t="s">
        <v>717</v>
      </c>
      <c r="H48" s="223">
        <v>42081</v>
      </c>
      <c r="I48" s="220" t="s">
        <v>714</v>
      </c>
    </row>
    <row r="49" spans="1:9" x14ac:dyDescent="0.2">
      <c r="A49" s="225">
        <v>24</v>
      </c>
      <c r="B49" s="226">
        <v>137</v>
      </c>
      <c r="C49" s="227" t="s">
        <v>246</v>
      </c>
      <c r="D49" s="228" t="s">
        <v>480</v>
      </c>
      <c r="G49" s="220" t="s">
        <v>718</v>
      </c>
      <c r="H49" s="223">
        <v>42081</v>
      </c>
      <c r="I49" s="220" t="s">
        <v>712</v>
      </c>
    </row>
    <row r="50" spans="1:9" x14ac:dyDescent="0.2">
      <c r="A50" s="225">
        <v>25</v>
      </c>
      <c r="B50" s="226">
        <v>138</v>
      </c>
      <c r="C50" s="227" t="s">
        <v>246</v>
      </c>
      <c r="D50" s="228" t="s">
        <v>480</v>
      </c>
      <c r="G50" s="220" t="s">
        <v>719</v>
      </c>
      <c r="H50" s="223">
        <v>42081</v>
      </c>
      <c r="I50" s="220" t="s">
        <v>720</v>
      </c>
    </row>
    <row r="51" spans="1:9" x14ac:dyDescent="0.2">
      <c r="A51" s="225">
        <v>26</v>
      </c>
      <c r="B51" s="226">
        <v>141</v>
      </c>
      <c r="C51" s="227" t="s">
        <v>246</v>
      </c>
      <c r="D51" s="228" t="s">
        <v>241</v>
      </c>
      <c r="G51" s="220" t="s">
        <v>721</v>
      </c>
      <c r="H51" s="223">
        <v>42081</v>
      </c>
      <c r="I51" s="220" t="s">
        <v>722</v>
      </c>
    </row>
    <row r="52" spans="1:9" x14ac:dyDescent="0.2">
      <c r="A52" s="225">
        <v>28</v>
      </c>
      <c r="B52" s="226">
        <v>143</v>
      </c>
      <c r="C52" s="227" t="s">
        <v>246</v>
      </c>
      <c r="D52" s="228" t="s">
        <v>241</v>
      </c>
      <c r="G52" s="220" t="s">
        <v>723</v>
      </c>
      <c r="H52" s="223">
        <v>42081</v>
      </c>
      <c r="I52" s="220" t="s">
        <v>724</v>
      </c>
    </row>
    <row r="53" spans="1:9" x14ac:dyDescent="0.2">
      <c r="A53" s="225">
        <v>29</v>
      </c>
      <c r="B53" s="226">
        <v>144</v>
      </c>
      <c r="C53" s="227" t="s">
        <v>246</v>
      </c>
      <c r="D53" s="228" t="s">
        <v>479</v>
      </c>
      <c r="G53" s="220" t="s">
        <v>723</v>
      </c>
      <c r="H53" s="223">
        <v>42081</v>
      </c>
      <c r="I53" s="220" t="s">
        <v>725</v>
      </c>
    </row>
    <row r="54" spans="1:9" x14ac:dyDescent="0.2">
      <c r="A54" s="225">
        <v>30</v>
      </c>
      <c r="B54" s="226">
        <v>145</v>
      </c>
      <c r="C54" s="227" t="s">
        <v>246</v>
      </c>
      <c r="D54" s="228" t="s">
        <v>241</v>
      </c>
      <c r="G54" s="220" t="s">
        <v>726</v>
      </c>
      <c r="H54" s="223">
        <v>42081</v>
      </c>
      <c r="I54" s="220" t="s">
        <v>727</v>
      </c>
    </row>
    <row r="55" spans="1:9" x14ac:dyDescent="0.2">
      <c r="A55" s="225">
        <v>31</v>
      </c>
      <c r="B55" s="226">
        <v>146</v>
      </c>
      <c r="C55" s="227" t="s">
        <v>246</v>
      </c>
      <c r="D55" s="228" t="s">
        <v>241</v>
      </c>
      <c r="G55" s="220" t="s">
        <v>726</v>
      </c>
      <c r="H55" s="223">
        <v>42081</v>
      </c>
      <c r="I55" s="220" t="s">
        <v>728</v>
      </c>
    </row>
    <row r="56" spans="1:9" x14ac:dyDescent="0.2">
      <c r="A56" s="225">
        <v>32</v>
      </c>
      <c r="B56" s="226">
        <v>147</v>
      </c>
      <c r="C56" s="227" t="s">
        <v>246</v>
      </c>
      <c r="D56" s="228" t="s">
        <v>241</v>
      </c>
      <c r="G56" s="224" t="s">
        <v>729</v>
      </c>
      <c r="H56" s="223">
        <v>42089</v>
      </c>
      <c r="I56" s="224" t="s">
        <v>730</v>
      </c>
    </row>
    <row r="57" spans="1:9" x14ac:dyDescent="0.2">
      <c r="A57" s="225">
        <v>33</v>
      </c>
      <c r="B57" s="226">
        <v>228</v>
      </c>
      <c r="C57" s="227" t="s">
        <v>246</v>
      </c>
      <c r="D57" s="228" t="s">
        <v>481</v>
      </c>
      <c r="G57" s="224" t="s">
        <v>713</v>
      </c>
      <c r="H57" s="223">
        <v>42166</v>
      </c>
      <c r="I57" s="224" t="s">
        <v>712</v>
      </c>
    </row>
    <row r="58" spans="1:9" x14ac:dyDescent="0.2">
      <c r="A58" s="225">
        <v>34</v>
      </c>
      <c r="B58" s="226">
        <v>149</v>
      </c>
      <c r="C58" s="227" t="s">
        <v>246</v>
      </c>
      <c r="D58" s="228" t="s">
        <v>481</v>
      </c>
      <c r="G58" s="224" t="s">
        <v>717</v>
      </c>
      <c r="H58" s="223">
        <v>42166</v>
      </c>
      <c r="I58" s="224" t="s">
        <v>712</v>
      </c>
    </row>
    <row r="59" spans="1:9" x14ac:dyDescent="0.2">
      <c r="A59" s="225">
        <v>35</v>
      </c>
      <c r="B59" s="226">
        <v>150</v>
      </c>
      <c r="C59" s="227" t="s">
        <v>246</v>
      </c>
      <c r="D59" s="228" t="s">
        <v>241</v>
      </c>
      <c r="G59" s="224" t="s">
        <v>731</v>
      </c>
      <c r="H59" s="223">
        <v>42166</v>
      </c>
      <c r="I59" s="224" t="s">
        <v>293</v>
      </c>
    </row>
    <row r="60" spans="1:9" x14ac:dyDescent="0.2">
      <c r="A60" s="225">
        <v>36</v>
      </c>
      <c r="B60" s="226">
        <v>151</v>
      </c>
      <c r="C60" s="227" t="s">
        <v>246</v>
      </c>
      <c r="D60" s="228" t="s">
        <v>480</v>
      </c>
      <c r="G60" s="224" t="s">
        <v>732</v>
      </c>
      <c r="H60" s="223">
        <v>42166</v>
      </c>
      <c r="I60" s="224" t="s">
        <v>279</v>
      </c>
    </row>
    <row r="61" spans="1:9" x14ac:dyDescent="0.2">
      <c r="A61" s="225">
        <v>37</v>
      </c>
      <c r="B61" s="226">
        <v>153</v>
      </c>
      <c r="C61" s="227" t="s">
        <v>246</v>
      </c>
      <c r="D61" s="228" t="s">
        <v>480</v>
      </c>
      <c r="G61" s="224" t="s">
        <v>733</v>
      </c>
      <c r="H61" s="223">
        <v>42166</v>
      </c>
      <c r="I61" s="224" t="s">
        <v>377</v>
      </c>
    </row>
    <row r="62" spans="1:9" x14ac:dyDescent="0.2">
      <c r="A62" s="225">
        <v>38</v>
      </c>
      <c r="B62" s="226">
        <v>154</v>
      </c>
      <c r="C62" s="227" t="s">
        <v>246</v>
      </c>
      <c r="D62" s="228" t="s">
        <v>241</v>
      </c>
      <c r="G62" s="224" t="s">
        <v>734</v>
      </c>
      <c r="H62" s="223">
        <v>42166</v>
      </c>
      <c r="I62" s="224" t="s">
        <v>376</v>
      </c>
    </row>
    <row r="63" spans="1:9" x14ac:dyDescent="0.2">
      <c r="A63" s="225">
        <v>39</v>
      </c>
      <c r="B63" s="226">
        <v>155</v>
      </c>
      <c r="C63" s="227" t="s">
        <v>246</v>
      </c>
      <c r="D63" s="228" t="s">
        <v>241</v>
      </c>
      <c r="G63" s="224" t="s">
        <v>735</v>
      </c>
      <c r="H63" s="223">
        <v>42166</v>
      </c>
      <c r="I63" s="224" t="s">
        <v>736</v>
      </c>
    </row>
    <row r="64" spans="1:9" x14ac:dyDescent="0.2">
      <c r="A64" s="225">
        <v>40</v>
      </c>
      <c r="B64" s="226">
        <v>157</v>
      </c>
      <c r="C64" s="227" t="s">
        <v>245</v>
      </c>
      <c r="D64" s="228" t="s">
        <v>480</v>
      </c>
      <c r="G64" s="224" t="s">
        <v>737</v>
      </c>
      <c r="H64" s="223">
        <v>42166</v>
      </c>
      <c r="I64" s="224" t="s">
        <v>738</v>
      </c>
    </row>
    <row r="65" spans="1:9" x14ac:dyDescent="0.2">
      <c r="A65" s="225">
        <v>41</v>
      </c>
      <c r="B65" s="226">
        <v>171</v>
      </c>
      <c r="C65" s="227" t="s">
        <v>247</v>
      </c>
      <c r="D65" s="228" t="s">
        <v>480</v>
      </c>
      <c r="G65" s="224" t="s">
        <v>739</v>
      </c>
      <c r="H65" s="223">
        <v>42166</v>
      </c>
      <c r="I65" s="224" t="s">
        <v>740</v>
      </c>
    </row>
    <row r="66" spans="1:9" x14ac:dyDescent="0.2">
      <c r="A66" s="225">
        <v>42</v>
      </c>
      <c r="B66" s="226">
        <v>173</v>
      </c>
      <c r="C66" s="227" t="s">
        <v>248</v>
      </c>
      <c r="D66" s="228" t="s">
        <v>480</v>
      </c>
      <c r="G66" s="224" t="s">
        <v>741</v>
      </c>
      <c r="H66" s="223">
        <v>42166</v>
      </c>
      <c r="I66" s="224" t="s">
        <v>742</v>
      </c>
    </row>
    <row r="67" spans="1:9" x14ac:dyDescent="0.2">
      <c r="A67" s="225">
        <v>43</v>
      </c>
      <c r="B67" s="226">
        <v>174</v>
      </c>
      <c r="C67" s="227" t="s">
        <v>248</v>
      </c>
      <c r="D67" s="228" t="s">
        <v>480</v>
      </c>
      <c r="G67" s="224" t="s">
        <v>743</v>
      </c>
      <c r="H67" s="223">
        <v>42166</v>
      </c>
      <c r="I67" s="224" t="s">
        <v>744</v>
      </c>
    </row>
    <row r="68" spans="1:9" x14ac:dyDescent="0.2">
      <c r="A68" s="225">
        <v>44</v>
      </c>
      <c r="B68" s="226">
        <v>185</v>
      </c>
      <c r="C68" s="227" t="s">
        <v>247</v>
      </c>
      <c r="D68" s="228" t="s">
        <v>480</v>
      </c>
      <c r="G68" s="224" t="s">
        <v>745</v>
      </c>
      <c r="H68" s="223">
        <v>42166</v>
      </c>
      <c r="I68" s="224" t="s">
        <v>746</v>
      </c>
    </row>
    <row r="69" spans="1:9" x14ac:dyDescent="0.2">
      <c r="A69" s="225">
        <v>45</v>
      </c>
      <c r="B69" s="226">
        <v>19</v>
      </c>
      <c r="C69" s="227" t="s">
        <v>249</v>
      </c>
      <c r="D69" s="228" t="s">
        <v>241</v>
      </c>
      <c r="G69" s="224" t="s">
        <v>747</v>
      </c>
      <c r="H69" s="223">
        <v>42166</v>
      </c>
      <c r="I69" s="224" t="s">
        <v>748</v>
      </c>
    </row>
    <row r="70" spans="1:9" x14ac:dyDescent="0.2">
      <c r="A70" s="225">
        <v>46</v>
      </c>
      <c r="B70" s="226">
        <v>78</v>
      </c>
      <c r="C70" s="227" t="s">
        <v>250</v>
      </c>
      <c r="D70" s="228" t="s">
        <v>241</v>
      </c>
      <c r="G70" s="224" t="s">
        <v>749</v>
      </c>
      <c r="H70" s="223">
        <v>42166</v>
      </c>
      <c r="I70" s="224" t="s">
        <v>750</v>
      </c>
    </row>
    <row r="71" spans="1:9" x14ac:dyDescent="0.2">
      <c r="A71" s="225">
        <v>47</v>
      </c>
      <c r="B71" s="226">
        <v>15</v>
      </c>
      <c r="C71" s="227" t="s">
        <v>251</v>
      </c>
      <c r="D71" s="228" t="s">
        <v>241</v>
      </c>
      <c r="G71" s="224" t="s">
        <v>749</v>
      </c>
      <c r="H71" s="223">
        <v>42166</v>
      </c>
      <c r="I71" s="224" t="s">
        <v>751</v>
      </c>
    </row>
    <row r="72" spans="1:9" x14ac:dyDescent="0.2">
      <c r="A72" s="225">
        <v>48</v>
      </c>
      <c r="B72" s="226">
        <v>79</v>
      </c>
      <c r="C72" s="227" t="s">
        <v>252</v>
      </c>
      <c r="D72" s="228" t="s">
        <v>479</v>
      </c>
      <c r="G72" s="224" t="s">
        <v>752</v>
      </c>
      <c r="H72" s="223">
        <v>42166</v>
      </c>
      <c r="I72" s="224" t="s">
        <v>753</v>
      </c>
    </row>
    <row r="73" spans="1:9" x14ac:dyDescent="0.2">
      <c r="A73" s="225">
        <v>49</v>
      </c>
      <c r="B73" s="226">
        <v>128</v>
      </c>
      <c r="C73" s="227" t="s">
        <v>245</v>
      </c>
      <c r="D73" s="228" t="s">
        <v>241</v>
      </c>
      <c r="G73" s="224" t="s">
        <v>752</v>
      </c>
      <c r="H73" s="223">
        <v>42166</v>
      </c>
      <c r="I73" s="224" t="s">
        <v>754</v>
      </c>
    </row>
    <row r="74" spans="1:9" x14ac:dyDescent="0.2">
      <c r="A74" s="225">
        <v>50</v>
      </c>
      <c r="B74" s="226">
        <v>14</v>
      </c>
      <c r="C74" s="227" t="s">
        <v>253</v>
      </c>
      <c r="D74" s="228" t="s">
        <v>241</v>
      </c>
      <c r="G74" s="224" t="s">
        <v>755</v>
      </c>
      <c r="H74" s="223">
        <v>42166</v>
      </c>
      <c r="I74" s="224" t="s">
        <v>756</v>
      </c>
    </row>
    <row r="75" spans="1:9" x14ac:dyDescent="0.2">
      <c r="A75" s="225">
        <v>51</v>
      </c>
      <c r="B75" s="226">
        <v>112</v>
      </c>
      <c r="C75" s="227" t="s">
        <v>254</v>
      </c>
      <c r="D75" s="228">
        <v>1</v>
      </c>
      <c r="G75" s="224" t="s">
        <v>757</v>
      </c>
      <c r="H75" s="223">
        <v>42166</v>
      </c>
      <c r="I75" s="224" t="s">
        <v>758</v>
      </c>
    </row>
    <row r="76" spans="1:9" x14ac:dyDescent="0.2">
      <c r="A76" s="225">
        <v>51</v>
      </c>
      <c r="B76" s="226">
        <v>120</v>
      </c>
      <c r="C76" s="227" t="s">
        <v>254</v>
      </c>
      <c r="D76" s="228">
        <v>2</v>
      </c>
      <c r="G76" s="224" t="s">
        <v>759</v>
      </c>
      <c r="H76" s="223">
        <v>42166</v>
      </c>
      <c r="I76" s="224" t="s">
        <v>760</v>
      </c>
    </row>
    <row r="77" spans="1:9" x14ac:dyDescent="0.2">
      <c r="A77" s="225">
        <v>52</v>
      </c>
      <c r="B77" s="226">
        <v>114</v>
      </c>
      <c r="C77" s="227" t="s">
        <v>255</v>
      </c>
      <c r="D77" s="228" t="s">
        <v>479</v>
      </c>
      <c r="G77" s="224" t="s">
        <v>761</v>
      </c>
      <c r="H77" s="223">
        <v>42166</v>
      </c>
      <c r="I77" s="224" t="s">
        <v>762</v>
      </c>
    </row>
    <row r="78" spans="1:9" x14ac:dyDescent="0.2">
      <c r="A78" s="225">
        <v>53</v>
      </c>
      <c r="B78" s="226">
        <v>115</v>
      </c>
      <c r="C78" s="227" t="s">
        <v>255</v>
      </c>
      <c r="D78" s="228" t="s">
        <v>479</v>
      </c>
      <c r="G78" s="224" t="s">
        <v>763</v>
      </c>
      <c r="H78" s="223">
        <v>42166</v>
      </c>
      <c r="I78" s="224" t="s">
        <v>764</v>
      </c>
    </row>
    <row r="79" spans="1:9" x14ac:dyDescent="0.2">
      <c r="A79" s="225">
        <v>55</v>
      </c>
      <c r="B79" s="226">
        <v>117</v>
      </c>
      <c r="C79" s="227" t="s">
        <v>255</v>
      </c>
      <c r="D79" s="228" t="s">
        <v>479</v>
      </c>
      <c r="G79" s="224" t="s">
        <v>765</v>
      </c>
      <c r="H79" s="223">
        <v>42166</v>
      </c>
      <c r="I79" s="224" t="s">
        <v>766</v>
      </c>
    </row>
    <row r="80" spans="1:9" x14ac:dyDescent="0.2">
      <c r="A80" s="225">
        <v>56</v>
      </c>
      <c r="B80" s="226">
        <v>118</v>
      </c>
      <c r="C80" s="227" t="s">
        <v>255</v>
      </c>
      <c r="D80" s="228" t="s">
        <v>479</v>
      </c>
      <c r="G80" s="224" t="s">
        <v>767</v>
      </c>
      <c r="H80" s="223">
        <v>42166</v>
      </c>
      <c r="I80" s="224" t="s">
        <v>768</v>
      </c>
    </row>
    <row r="81" spans="1:9" x14ac:dyDescent="0.2">
      <c r="A81" s="225">
        <v>57</v>
      </c>
      <c r="B81" s="226">
        <v>119</v>
      </c>
      <c r="C81" s="227" t="s">
        <v>255</v>
      </c>
      <c r="D81" s="228" t="s">
        <v>241</v>
      </c>
      <c r="G81" s="224" t="s">
        <v>769</v>
      </c>
      <c r="H81" s="223">
        <v>42166</v>
      </c>
      <c r="I81" s="224" t="s">
        <v>770</v>
      </c>
    </row>
    <row r="82" spans="1:9" x14ac:dyDescent="0.2">
      <c r="A82" s="225">
        <v>58</v>
      </c>
      <c r="B82" s="226">
        <v>21</v>
      </c>
      <c r="C82" s="227" t="s">
        <v>293</v>
      </c>
      <c r="D82" s="228">
        <v>1</v>
      </c>
      <c r="G82" s="224" t="s">
        <v>769</v>
      </c>
      <c r="H82" s="223">
        <v>42166</v>
      </c>
      <c r="I82" s="224" t="s">
        <v>771</v>
      </c>
    </row>
    <row r="83" spans="1:9" x14ac:dyDescent="0.2">
      <c r="A83" s="225">
        <v>58</v>
      </c>
      <c r="B83" s="226">
        <v>175</v>
      </c>
      <c r="C83" s="227" t="s">
        <v>293</v>
      </c>
      <c r="D83" s="228">
        <v>1</v>
      </c>
      <c r="G83" s="224" t="s">
        <v>772</v>
      </c>
      <c r="H83" s="223">
        <v>42166</v>
      </c>
      <c r="I83" s="224" t="s">
        <v>773</v>
      </c>
    </row>
    <row r="84" spans="1:9" x14ac:dyDescent="0.2">
      <c r="A84" s="225">
        <v>59</v>
      </c>
      <c r="B84" s="226">
        <v>121</v>
      </c>
      <c r="C84" s="227" t="s">
        <v>255</v>
      </c>
      <c r="D84" s="228" t="s">
        <v>479</v>
      </c>
    </row>
    <row r="85" spans="1:9" x14ac:dyDescent="0.2">
      <c r="A85" s="225">
        <v>60</v>
      </c>
      <c r="B85" s="226">
        <v>122</v>
      </c>
      <c r="C85" s="227" t="s">
        <v>255</v>
      </c>
      <c r="D85" s="228" t="s">
        <v>241</v>
      </c>
    </row>
    <row r="86" spans="1:9" x14ac:dyDescent="0.2">
      <c r="A86" s="225">
        <v>62</v>
      </c>
      <c r="B86" s="226">
        <v>1119</v>
      </c>
      <c r="C86" s="227" t="s">
        <v>256</v>
      </c>
      <c r="D86" s="228" t="s">
        <v>482</v>
      </c>
    </row>
    <row r="87" spans="1:9" x14ac:dyDescent="0.2">
      <c r="A87" s="225">
        <v>63</v>
      </c>
      <c r="B87" s="226">
        <v>172</v>
      </c>
      <c r="C87" s="227" t="s">
        <v>248</v>
      </c>
      <c r="D87" s="228" t="s">
        <v>479</v>
      </c>
    </row>
    <row r="88" spans="1:9" x14ac:dyDescent="0.2">
      <c r="A88" s="225">
        <v>64</v>
      </c>
      <c r="B88" s="226">
        <v>1105</v>
      </c>
      <c r="C88" s="227" t="s">
        <v>255</v>
      </c>
      <c r="D88" s="228" t="s">
        <v>241</v>
      </c>
    </row>
    <row r="89" spans="1:9" x14ac:dyDescent="0.2">
      <c r="A89" s="225">
        <v>65</v>
      </c>
      <c r="B89" s="226">
        <v>10</v>
      </c>
      <c r="C89" s="227" t="s">
        <v>257</v>
      </c>
      <c r="D89" s="228" t="s">
        <v>241</v>
      </c>
    </row>
    <row r="90" spans="1:9" x14ac:dyDescent="0.2">
      <c r="A90" s="225">
        <v>66</v>
      </c>
      <c r="B90" s="226">
        <v>1106</v>
      </c>
      <c r="C90" s="227" t="s">
        <v>257</v>
      </c>
      <c r="D90" s="228" t="s">
        <v>241</v>
      </c>
    </row>
    <row r="91" spans="1:9" x14ac:dyDescent="0.2">
      <c r="A91" s="225">
        <v>67</v>
      </c>
      <c r="B91" s="226">
        <v>102</v>
      </c>
      <c r="C91" s="227" t="s">
        <v>258</v>
      </c>
      <c r="D91" s="228" t="s">
        <v>480</v>
      </c>
    </row>
    <row r="92" spans="1:9" x14ac:dyDescent="0.2">
      <c r="A92" s="225">
        <v>71</v>
      </c>
      <c r="B92" s="226">
        <v>109</v>
      </c>
      <c r="C92" s="227" t="s">
        <v>258</v>
      </c>
      <c r="D92" s="228" t="s">
        <v>241</v>
      </c>
    </row>
    <row r="93" spans="1:9" x14ac:dyDescent="0.2">
      <c r="A93" s="225">
        <v>72</v>
      </c>
      <c r="B93" s="226">
        <v>111</v>
      </c>
      <c r="C93" s="227" t="s">
        <v>258</v>
      </c>
      <c r="D93" s="228" t="s">
        <v>241</v>
      </c>
    </row>
    <row r="94" spans="1:9" x14ac:dyDescent="0.2">
      <c r="A94" s="225">
        <v>73</v>
      </c>
      <c r="B94" s="226">
        <v>156</v>
      </c>
      <c r="C94" s="227" t="s">
        <v>258</v>
      </c>
      <c r="D94" s="228" t="s">
        <v>480</v>
      </c>
    </row>
    <row r="95" spans="1:9" x14ac:dyDescent="0.2">
      <c r="A95" s="225">
        <v>74</v>
      </c>
      <c r="B95" s="226">
        <v>17</v>
      </c>
      <c r="C95" s="227" t="s">
        <v>259</v>
      </c>
      <c r="D95" s="228" t="s">
        <v>241</v>
      </c>
    </row>
    <row r="96" spans="1:9" x14ac:dyDescent="0.2">
      <c r="A96" s="225">
        <v>75</v>
      </c>
      <c r="B96" s="226">
        <v>62</v>
      </c>
      <c r="C96" s="227" t="s">
        <v>260</v>
      </c>
      <c r="D96" s="228" t="s">
        <v>241</v>
      </c>
    </row>
    <row r="97" spans="1:4" x14ac:dyDescent="0.2">
      <c r="A97" s="225">
        <v>76</v>
      </c>
      <c r="B97" s="226">
        <v>63</v>
      </c>
      <c r="C97" s="227" t="s">
        <v>260</v>
      </c>
      <c r="D97" s="228" t="s">
        <v>241</v>
      </c>
    </row>
    <row r="98" spans="1:4" x14ac:dyDescent="0.2">
      <c r="A98" s="225">
        <v>77</v>
      </c>
      <c r="B98" s="226">
        <v>134</v>
      </c>
      <c r="C98" s="227" t="s">
        <v>260</v>
      </c>
      <c r="D98" s="228" t="s">
        <v>241</v>
      </c>
    </row>
    <row r="99" spans="1:4" x14ac:dyDescent="0.2">
      <c r="A99" s="225">
        <v>78</v>
      </c>
      <c r="B99" s="226">
        <v>13</v>
      </c>
      <c r="C99" s="227" t="s">
        <v>261</v>
      </c>
      <c r="D99" s="228" t="s">
        <v>241</v>
      </c>
    </row>
    <row r="100" spans="1:4" x14ac:dyDescent="0.2">
      <c r="A100" s="225">
        <v>79</v>
      </c>
      <c r="B100" s="226">
        <v>97</v>
      </c>
      <c r="C100" s="227" t="s">
        <v>262</v>
      </c>
      <c r="D100" s="228">
        <v>2</v>
      </c>
    </row>
    <row r="101" spans="1:4" x14ac:dyDescent="0.2">
      <c r="A101" s="225">
        <v>79</v>
      </c>
      <c r="B101" s="226">
        <v>164</v>
      </c>
      <c r="C101" s="227" t="s">
        <v>262</v>
      </c>
      <c r="D101" s="228">
        <v>1</v>
      </c>
    </row>
    <row r="102" spans="1:4" x14ac:dyDescent="0.2">
      <c r="A102" s="225">
        <v>80</v>
      </c>
      <c r="B102" s="226">
        <v>96</v>
      </c>
      <c r="C102" s="227" t="s">
        <v>263</v>
      </c>
      <c r="D102" s="228" t="s">
        <v>241</v>
      </c>
    </row>
    <row r="103" spans="1:4" x14ac:dyDescent="0.2">
      <c r="A103" s="225">
        <v>81</v>
      </c>
      <c r="B103" s="226">
        <v>60</v>
      </c>
      <c r="C103" s="227" t="s">
        <v>264</v>
      </c>
      <c r="D103" s="228" t="s">
        <v>241</v>
      </c>
    </row>
    <row r="104" spans="1:4" x14ac:dyDescent="0.2">
      <c r="A104" s="225">
        <v>82</v>
      </c>
      <c r="B104" s="226">
        <v>83</v>
      </c>
      <c r="C104" s="227" t="s">
        <v>265</v>
      </c>
      <c r="D104" s="228" t="s">
        <v>241</v>
      </c>
    </row>
    <row r="105" spans="1:4" x14ac:dyDescent="0.2">
      <c r="A105" s="225">
        <v>83</v>
      </c>
      <c r="B105" s="226">
        <v>84</v>
      </c>
      <c r="C105" s="227" t="s">
        <v>265</v>
      </c>
      <c r="D105" s="228" t="s">
        <v>241</v>
      </c>
    </row>
    <row r="106" spans="1:4" x14ac:dyDescent="0.2">
      <c r="A106" s="225">
        <v>84</v>
      </c>
      <c r="B106" s="226">
        <v>85</v>
      </c>
      <c r="C106" s="227" t="s">
        <v>265</v>
      </c>
      <c r="D106" s="228" t="s">
        <v>241</v>
      </c>
    </row>
    <row r="107" spans="1:4" x14ac:dyDescent="0.2">
      <c r="A107" s="225">
        <v>85</v>
      </c>
      <c r="B107" s="226">
        <v>86</v>
      </c>
      <c r="C107" s="227" t="s">
        <v>265</v>
      </c>
      <c r="D107" s="228" t="s">
        <v>241</v>
      </c>
    </row>
    <row r="108" spans="1:4" x14ac:dyDescent="0.2">
      <c r="A108" s="225">
        <v>86</v>
      </c>
      <c r="B108" s="226">
        <v>1107</v>
      </c>
      <c r="C108" s="227" t="s">
        <v>265</v>
      </c>
      <c r="D108" s="228" t="s">
        <v>241</v>
      </c>
    </row>
    <row r="109" spans="1:4" x14ac:dyDescent="0.2">
      <c r="A109" s="225">
        <v>87</v>
      </c>
      <c r="B109" s="226">
        <v>1109</v>
      </c>
      <c r="C109" s="227" t="s">
        <v>265</v>
      </c>
      <c r="D109" s="228" t="s">
        <v>241</v>
      </c>
    </row>
    <row r="110" spans="1:4" x14ac:dyDescent="0.2">
      <c r="A110" s="225">
        <v>88</v>
      </c>
      <c r="B110" s="226">
        <v>1113</v>
      </c>
      <c r="C110" s="227" t="s">
        <v>265</v>
      </c>
      <c r="D110" s="228" t="s">
        <v>241</v>
      </c>
    </row>
    <row r="111" spans="1:4" x14ac:dyDescent="0.2">
      <c r="A111" s="225">
        <v>91</v>
      </c>
      <c r="B111" s="226">
        <v>3</v>
      </c>
      <c r="C111" s="227" t="s">
        <v>266</v>
      </c>
      <c r="D111" s="228" t="s">
        <v>241</v>
      </c>
    </row>
    <row r="112" spans="1:4" x14ac:dyDescent="0.2">
      <c r="A112" s="225">
        <v>92</v>
      </c>
      <c r="B112" s="226">
        <v>4</v>
      </c>
      <c r="C112" s="227" t="s">
        <v>266</v>
      </c>
      <c r="D112" s="228" t="s">
        <v>241</v>
      </c>
    </row>
    <row r="113" spans="1:4" x14ac:dyDescent="0.2">
      <c r="A113" s="225">
        <v>93</v>
      </c>
      <c r="B113" s="226">
        <v>30</v>
      </c>
      <c r="C113" s="227" t="s">
        <v>267</v>
      </c>
      <c r="D113" s="228">
        <v>1</v>
      </c>
    </row>
    <row r="114" spans="1:4" x14ac:dyDescent="0.2">
      <c r="A114" s="225">
        <v>93</v>
      </c>
      <c r="B114" s="226">
        <v>214</v>
      </c>
      <c r="C114" s="227" t="s">
        <v>267</v>
      </c>
      <c r="D114" s="228">
        <v>2</v>
      </c>
    </row>
    <row r="115" spans="1:4" x14ac:dyDescent="0.2">
      <c r="A115" s="225">
        <v>94</v>
      </c>
      <c r="B115" s="226">
        <v>1108</v>
      </c>
      <c r="C115" s="227" t="s">
        <v>266</v>
      </c>
      <c r="D115" s="228" t="s">
        <v>241</v>
      </c>
    </row>
    <row r="116" spans="1:4" x14ac:dyDescent="0.2">
      <c r="A116" s="225">
        <v>95</v>
      </c>
      <c r="B116" s="226">
        <v>1110</v>
      </c>
      <c r="C116" s="227" t="s">
        <v>266</v>
      </c>
      <c r="D116" s="228" t="s">
        <v>241</v>
      </c>
    </row>
    <row r="117" spans="1:4" x14ac:dyDescent="0.2">
      <c r="A117" s="225">
        <v>96</v>
      </c>
      <c r="B117" s="226">
        <v>1114</v>
      </c>
      <c r="C117" s="227" t="s">
        <v>266</v>
      </c>
      <c r="D117" s="228" t="s">
        <v>241</v>
      </c>
    </row>
    <row r="118" spans="1:4" x14ac:dyDescent="0.2">
      <c r="A118" s="225">
        <v>97</v>
      </c>
      <c r="B118" s="226">
        <v>54</v>
      </c>
      <c r="C118" s="227" t="s">
        <v>268</v>
      </c>
      <c r="D118" s="228" t="s">
        <v>241</v>
      </c>
    </row>
    <row r="119" spans="1:4" x14ac:dyDescent="0.2">
      <c r="A119" s="225">
        <v>98</v>
      </c>
      <c r="B119" s="226">
        <v>12</v>
      </c>
      <c r="C119" s="227" t="s">
        <v>269</v>
      </c>
      <c r="D119" s="228" t="s">
        <v>241</v>
      </c>
    </row>
    <row r="120" spans="1:4" x14ac:dyDescent="0.2">
      <c r="A120" s="225">
        <v>99</v>
      </c>
      <c r="B120" s="226">
        <v>75</v>
      </c>
      <c r="C120" s="227" t="s">
        <v>270</v>
      </c>
      <c r="D120" s="228" t="s">
        <v>479</v>
      </c>
    </row>
    <row r="121" spans="1:4" x14ac:dyDescent="0.2">
      <c r="A121" s="225">
        <v>100</v>
      </c>
      <c r="B121" s="226">
        <v>76</v>
      </c>
      <c r="C121" s="227" t="s">
        <v>270</v>
      </c>
      <c r="D121" s="228" t="s">
        <v>479</v>
      </c>
    </row>
    <row r="122" spans="1:4" x14ac:dyDescent="0.2">
      <c r="A122" s="225">
        <v>101</v>
      </c>
      <c r="B122" s="226">
        <v>7</v>
      </c>
      <c r="C122" s="227" t="s">
        <v>271</v>
      </c>
      <c r="D122" s="228" t="s">
        <v>241</v>
      </c>
    </row>
    <row r="123" spans="1:4" x14ac:dyDescent="0.2">
      <c r="A123" s="225">
        <v>102</v>
      </c>
      <c r="B123" s="226">
        <v>8</v>
      </c>
      <c r="C123" s="227" t="s">
        <v>271</v>
      </c>
      <c r="D123" s="228" t="s">
        <v>241</v>
      </c>
    </row>
    <row r="124" spans="1:4" x14ac:dyDescent="0.2">
      <c r="A124" s="225">
        <v>103</v>
      </c>
      <c r="B124" s="226">
        <v>9</v>
      </c>
      <c r="C124" s="227" t="s">
        <v>271</v>
      </c>
      <c r="D124" s="228" t="s">
        <v>241</v>
      </c>
    </row>
    <row r="125" spans="1:4" x14ac:dyDescent="0.2">
      <c r="A125" s="225">
        <v>104</v>
      </c>
      <c r="B125" s="226">
        <v>61</v>
      </c>
      <c r="C125" s="227" t="s">
        <v>272</v>
      </c>
      <c r="D125" s="228" t="s">
        <v>480</v>
      </c>
    </row>
    <row r="126" spans="1:4" x14ac:dyDescent="0.2">
      <c r="A126" s="225">
        <v>105</v>
      </c>
      <c r="B126" s="226">
        <v>65</v>
      </c>
      <c r="C126" s="227" t="s">
        <v>272</v>
      </c>
      <c r="D126" s="228" t="s">
        <v>241</v>
      </c>
    </row>
    <row r="127" spans="1:4" x14ac:dyDescent="0.2">
      <c r="A127" s="225">
        <v>106</v>
      </c>
      <c r="B127" s="226">
        <v>66</v>
      </c>
      <c r="C127" s="227" t="s">
        <v>272</v>
      </c>
      <c r="D127" s="228" t="s">
        <v>480</v>
      </c>
    </row>
    <row r="128" spans="1:4" x14ac:dyDescent="0.2">
      <c r="A128" s="225">
        <v>107</v>
      </c>
      <c r="B128" s="226">
        <v>67</v>
      </c>
      <c r="C128" s="227" t="s">
        <v>272</v>
      </c>
      <c r="D128" s="228" t="s">
        <v>480</v>
      </c>
    </row>
    <row r="129" spans="1:4" x14ac:dyDescent="0.2">
      <c r="A129" s="225">
        <v>108</v>
      </c>
      <c r="B129" s="226">
        <v>68</v>
      </c>
      <c r="C129" s="227" t="s">
        <v>272</v>
      </c>
      <c r="D129" s="228" t="s">
        <v>480</v>
      </c>
    </row>
    <row r="130" spans="1:4" x14ac:dyDescent="0.2">
      <c r="A130" s="225">
        <v>109</v>
      </c>
      <c r="B130" s="226">
        <v>69</v>
      </c>
      <c r="C130" s="227" t="s">
        <v>272</v>
      </c>
      <c r="D130" s="228" t="s">
        <v>241</v>
      </c>
    </row>
    <row r="131" spans="1:4" x14ac:dyDescent="0.2">
      <c r="A131" s="225">
        <v>110</v>
      </c>
      <c r="B131" s="226">
        <v>1348</v>
      </c>
      <c r="C131" s="227" t="s">
        <v>272</v>
      </c>
      <c r="D131" s="228" t="s">
        <v>241</v>
      </c>
    </row>
    <row r="132" spans="1:4" x14ac:dyDescent="0.2">
      <c r="A132" s="225">
        <v>111</v>
      </c>
      <c r="B132" s="226">
        <v>91</v>
      </c>
      <c r="C132" s="227" t="s">
        <v>273</v>
      </c>
      <c r="D132" s="228" t="s">
        <v>241</v>
      </c>
    </row>
    <row r="133" spans="1:4" x14ac:dyDescent="0.2">
      <c r="A133" s="225">
        <v>112</v>
      </c>
      <c r="B133" s="226">
        <v>22</v>
      </c>
      <c r="C133" s="227" t="s">
        <v>274</v>
      </c>
      <c r="D133" s="228" t="s">
        <v>479</v>
      </c>
    </row>
    <row r="134" spans="1:4" x14ac:dyDescent="0.2">
      <c r="A134" s="225">
        <v>113</v>
      </c>
      <c r="B134" s="226">
        <v>23</v>
      </c>
      <c r="C134" s="227" t="s">
        <v>274</v>
      </c>
      <c r="D134" s="228" t="s">
        <v>479</v>
      </c>
    </row>
    <row r="135" spans="1:4" x14ac:dyDescent="0.2">
      <c r="A135" s="225">
        <v>115</v>
      </c>
      <c r="B135" s="226">
        <v>25</v>
      </c>
      <c r="C135" s="227" t="s">
        <v>274</v>
      </c>
      <c r="D135" s="228" t="s">
        <v>241</v>
      </c>
    </row>
    <row r="136" spans="1:4" x14ac:dyDescent="0.2">
      <c r="A136" s="225">
        <v>116</v>
      </c>
      <c r="B136" s="226">
        <v>26</v>
      </c>
      <c r="C136" s="227" t="s">
        <v>274</v>
      </c>
      <c r="D136" s="228" t="s">
        <v>241</v>
      </c>
    </row>
    <row r="137" spans="1:4" x14ac:dyDescent="0.2">
      <c r="A137" s="225">
        <v>117</v>
      </c>
      <c r="B137" s="226">
        <v>1349</v>
      </c>
      <c r="C137" s="227" t="s">
        <v>274</v>
      </c>
      <c r="D137" s="228" t="s">
        <v>241</v>
      </c>
    </row>
    <row r="138" spans="1:4" x14ac:dyDescent="0.2">
      <c r="A138" s="225">
        <v>118</v>
      </c>
      <c r="B138" s="226">
        <v>6</v>
      </c>
      <c r="C138" s="227" t="s">
        <v>275</v>
      </c>
      <c r="D138" s="228" t="s">
        <v>241</v>
      </c>
    </row>
    <row r="139" spans="1:4" x14ac:dyDescent="0.2">
      <c r="A139" s="225">
        <v>119</v>
      </c>
      <c r="B139" s="226">
        <v>1350</v>
      </c>
      <c r="C139" s="227" t="s">
        <v>275</v>
      </c>
      <c r="D139" s="228" t="s">
        <v>241</v>
      </c>
    </row>
    <row r="140" spans="1:4" x14ac:dyDescent="0.2">
      <c r="A140" s="225">
        <v>120</v>
      </c>
      <c r="B140" s="226">
        <v>11</v>
      </c>
      <c r="C140" s="227" t="s">
        <v>248</v>
      </c>
      <c r="D140" s="228" t="s">
        <v>241</v>
      </c>
    </row>
    <row r="141" spans="1:4" x14ac:dyDescent="0.2">
      <c r="A141" s="225">
        <v>121</v>
      </c>
      <c r="B141" s="226">
        <v>26</v>
      </c>
      <c r="C141" s="227" t="s">
        <v>276</v>
      </c>
      <c r="D141" s="228">
        <v>2</v>
      </c>
    </row>
    <row r="142" spans="1:4" x14ac:dyDescent="0.2">
      <c r="A142" s="225">
        <v>121</v>
      </c>
      <c r="B142" s="226">
        <v>224</v>
      </c>
      <c r="C142" s="227" t="s">
        <v>276</v>
      </c>
      <c r="D142" s="228">
        <v>1</v>
      </c>
    </row>
    <row r="143" spans="1:4" x14ac:dyDescent="0.2">
      <c r="A143" s="225">
        <v>122</v>
      </c>
      <c r="B143" s="226">
        <v>201</v>
      </c>
      <c r="C143" s="227" t="s">
        <v>277</v>
      </c>
      <c r="D143" s="228">
        <v>1</v>
      </c>
    </row>
    <row r="144" spans="1:4" x14ac:dyDescent="0.2">
      <c r="A144" s="225">
        <v>122</v>
      </c>
      <c r="B144" s="226">
        <v>245</v>
      </c>
      <c r="C144" s="227" t="s">
        <v>277</v>
      </c>
      <c r="D144" s="228">
        <v>2</v>
      </c>
    </row>
    <row r="145" spans="1:4" x14ac:dyDescent="0.2">
      <c r="A145" s="225">
        <v>123</v>
      </c>
      <c r="B145" s="226">
        <v>1307</v>
      </c>
      <c r="C145" s="227" t="s">
        <v>278</v>
      </c>
      <c r="D145" s="228">
        <v>1</v>
      </c>
    </row>
    <row r="146" spans="1:4" x14ac:dyDescent="0.2">
      <c r="A146" s="225">
        <v>124</v>
      </c>
      <c r="B146" s="226">
        <v>1319</v>
      </c>
      <c r="C146" s="227" t="s">
        <v>278</v>
      </c>
      <c r="D146" s="228">
        <v>1</v>
      </c>
    </row>
    <row r="147" spans="1:4" x14ac:dyDescent="0.2">
      <c r="A147" s="225">
        <v>125</v>
      </c>
      <c r="B147" s="226">
        <v>1315</v>
      </c>
      <c r="C147" s="227" t="s">
        <v>278</v>
      </c>
      <c r="D147" s="228">
        <v>1</v>
      </c>
    </row>
    <row r="148" spans="1:4" x14ac:dyDescent="0.2">
      <c r="A148" s="225">
        <v>126</v>
      </c>
      <c r="B148" s="226">
        <v>1193</v>
      </c>
      <c r="C148" s="227" t="s">
        <v>279</v>
      </c>
      <c r="D148" s="228">
        <v>1</v>
      </c>
    </row>
    <row r="149" spans="1:4" x14ac:dyDescent="0.2">
      <c r="A149" s="225">
        <v>126</v>
      </c>
      <c r="B149" s="226">
        <v>1194</v>
      </c>
      <c r="C149" s="227" t="s">
        <v>279</v>
      </c>
      <c r="D149" s="228">
        <v>2</v>
      </c>
    </row>
    <row r="150" spans="1:4" x14ac:dyDescent="0.2">
      <c r="A150" s="225">
        <v>127</v>
      </c>
      <c r="B150" s="226">
        <v>80</v>
      </c>
      <c r="C150" s="227" t="s">
        <v>280</v>
      </c>
      <c r="D150" s="228" t="s">
        <v>480</v>
      </c>
    </row>
    <row r="151" spans="1:4" x14ac:dyDescent="0.2">
      <c r="A151" s="225">
        <v>127</v>
      </c>
      <c r="B151" s="226">
        <v>148</v>
      </c>
      <c r="C151" s="227" t="s">
        <v>280</v>
      </c>
      <c r="D151" s="228">
        <v>1</v>
      </c>
    </row>
    <row r="152" spans="1:4" x14ac:dyDescent="0.2">
      <c r="A152" s="225">
        <v>127</v>
      </c>
      <c r="B152" s="226">
        <v>221</v>
      </c>
      <c r="C152" s="227" t="s">
        <v>280</v>
      </c>
      <c r="D152" s="228" t="s">
        <v>482</v>
      </c>
    </row>
    <row r="153" spans="1:4" x14ac:dyDescent="0.2">
      <c r="A153" s="225">
        <v>128</v>
      </c>
      <c r="B153" s="226">
        <v>1120</v>
      </c>
      <c r="C153" s="227" t="s">
        <v>281</v>
      </c>
      <c r="D153" s="228">
        <v>1</v>
      </c>
    </row>
    <row r="154" spans="1:4" x14ac:dyDescent="0.2">
      <c r="A154" s="225">
        <v>128</v>
      </c>
      <c r="B154" s="226">
        <v>1121</v>
      </c>
      <c r="C154" s="227" t="s">
        <v>281</v>
      </c>
      <c r="D154" s="228">
        <v>1</v>
      </c>
    </row>
    <row r="155" spans="1:4" x14ac:dyDescent="0.2">
      <c r="A155" s="225">
        <v>128</v>
      </c>
      <c r="B155" s="226">
        <v>1122</v>
      </c>
      <c r="C155" s="227" t="s">
        <v>281</v>
      </c>
      <c r="D155" s="228">
        <v>2</v>
      </c>
    </row>
    <row r="156" spans="1:4" x14ac:dyDescent="0.2">
      <c r="A156" s="225">
        <v>129</v>
      </c>
      <c r="B156" s="226">
        <v>169</v>
      </c>
      <c r="C156" s="227" t="s">
        <v>280</v>
      </c>
      <c r="D156" s="228">
        <v>1</v>
      </c>
    </row>
    <row r="157" spans="1:4" x14ac:dyDescent="0.2">
      <c r="A157" s="225">
        <v>129</v>
      </c>
      <c r="B157" s="226">
        <v>202</v>
      </c>
      <c r="C157" s="227" t="s">
        <v>280</v>
      </c>
      <c r="D157" s="228">
        <v>1</v>
      </c>
    </row>
    <row r="158" spans="1:4" x14ac:dyDescent="0.2">
      <c r="A158" s="225">
        <v>129</v>
      </c>
      <c r="B158" s="226">
        <v>222</v>
      </c>
      <c r="C158" s="227" t="s">
        <v>280</v>
      </c>
      <c r="D158" s="228">
        <v>2</v>
      </c>
    </row>
    <row r="159" spans="1:4" x14ac:dyDescent="0.2">
      <c r="A159" s="225">
        <v>130</v>
      </c>
      <c r="B159" s="226">
        <v>1308</v>
      </c>
      <c r="C159" s="227" t="s">
        <v>282</v>
      </c>
      <c r="D159" s="228">
        <v>1</v>
      </c>
    </row>
    <row r="160" spans="1:4" x14ac:dyDescent="0.2">
      <c r="A160" s="225">
        <v>130</v>
      </c>
      <c r="B160" s="226">
        <v>1309</v>
      </c>
      <c r="C160" s="227" t="s">
        <v>282</v>
      </c>
      <c r="D160" s="228">
        <v>1</v>
      </c>
    </row>
    <row r="161" spans="1:4" x14ac:dyDescent="0.2">
      <c r="A161" s="225">
        <v>130</v>
      </c>
      <c r="B161" s="226">
        <v>1310</v>
      </c>
      <c r="C161" s="227" t="s">
        <v>282</v>
      </c>
      <c r="D161" s="228">
        <v>2</v>
      </c>
    </row>
    <row r="162" spans="1:4" x14ac:dyDescent="0.2">
      <c r="A162" s="225">
        <v>131</v>
      </c>
      <c r="B162" s="226">
        <v>1311</v>
      </c>
      <c r="C162" s="227" t="s">
        <v>282</v>
      </c>
      <c r="D162" s="228">
        <v>1</v>
      </c>
    </row>
    <row r="163" spans="1:4" x14ac:dyDescent="0.2">
      <c r="A163" s="225">
        <v>131</v>
      </c>
      <c r="B163" s="226">
        <v>1312</v>
      </c>
      <c r="C163" s="227" t="s">
        <v>282</v>
      </c>
      <c r="D163" s="228">
        <v>1</v>
      </c>
    </row>
    <row r="164" spans="1:4" x14ac:dyDescent="0.2">
      <c r="A164" s="225">
        <v>131</v>
      </c>
      <c r="B164" s="226">
        <v>1313</v>
      </c>
      <c r="C164" s="227" t="s">
        <v>282</v>
      </c>
      <c r="D164" s="228">
        <v>2</v>
      </c>
    </row>
    <row r="165" spans="1:4" x14ac:dyDescent="0.2">
      <c r="A165" s="225">
        <v>132</v>
      </c>
      <c r="B165" s="226">
        <v>92</v>
      </c>
      <c r="C165" s="227" t="s">
        <v>283</v>
      </c>
      <c r="D165" s="228" t="s">
        <v>479</v>
      </c>
    </row>
    <row r="166" spans="1:4" x14ac:dyDescent="0.2">
      <c r="A166" s="225">
        <v>132</v>
      </c>
      <c r="B166" s="226">
        <v>210</v>
      </c>
      <c r="C166" s="227" t="s">
        <v>283</v>
      </c>
      <c r="D166" s="228">
        <v>2</v>
      </c>
    </row>
    <row r="167" spans="1:4" x14ac:dyDescent="0.2">
      <c r="A167" s="225">
        <v>132</v>
      </c>
      <c r="B167" s="226">
        <v>234</v>
      </c>
      <c r="C167" s="227" t="s">
        <v>283</v>
      </c>
      <c r="D167" s="228" t="s">
        <v>479</v>
      </c>
    </row>
    <row r="168" spans="1:4" x14ac:dyDescent="0.2">
      <c r="A168" s="225">
        <v>132</v>
      </c>
      <c r="B168" s="226">
        <v>236</v>
      </c>
      <c r="C168" s="227" t="s">
        <v>283</v>
      </c>
      <c r="D168" s="228" t="s">
        <v>479</v>
      </c>
    </row>
    <row r="169" spans="1:4" x14ac:dyDescent="0.2">
      <c r="A169" s="225">
        <v>133</v>
      </c>
      <c r="B169" s="226">
        <v>92</v>
      </c>
      <c r="C169" s="227" t="s">
        <v>283</v>
      </c>
      <c r="D169" s="228">
        <v>1</v>
      </c>
    </row>
    <row r="170" spans="1:4" x14ac:dyDescent="0.2">
      <c r="A170" s="225">
        <v>133</v>
      </c>
      <c r="B170" s="226">
        <v>210</v>
      </c>
      <c r="C170" s="227" t="s">
        <v>283</v>
      </c>
      <c r="D170" s="228">
        <v>2</v>
      </c>
    </row>
    <row r="171" spans="1:4" x14ac:dyDescent="0.2">
      <c r="A171" s="225">
        <v>133</v>
      </c>
      <c r="B171" s="226">
        <v>233</v>
      </c>
      <c r="C171" s="227" t="s">
        <v>283</v>
      </c>
      <c r="D171" s="228">
        <v>1</v>
      </c>
    </row>
    <row r="172" spans="1:4" x14ac:dyDescent="0.2">
      <c r="A172" s="225">
        <v>133</v>
      </c>
      <c r="B172" s="226">
        <v>246</v>
      </c>
      <c r="C172" s="227" t="s">
        <v>283</v>
      </c>
      <c r="D172" s="228">
        <v>1</v>
      </c>
    </row>
    <row r="173" spans="1:4" x14ac:dyDescent="0.2">
      <c r="A173" s="225">
        <v>134</v>
      </c>
      <c r="B173" s="226">
        <v>101</v>
      </c>
      <c r="C173" s="227" t="s">
        <v>283</v>
      </c>
      <c r="D173" s="228">
        <v>1</v>
      </c>
    </row>
    <row r="174" spans="1:4" x14ac:dyDescent="0.2">
      <c r="A174" s="225">
        <v>134</v>
      </c>
      <c r="B174" s="226">
        <v>210</v>
      </c>
      <c r="C174" s="227" t="s">
        <v>283</v>
      </c>
      <c r="D174" s="228">
        <v>2</v>
      </c>
    </row>
    <row r="175" spans="1:4" x14ac:dyDescent="0.2">
      <c r="A175" s="225">
        <v>134</v>
      </c>
      <c r="B175" s="226">
        <v>232</v>
      </c>
      <c r="C175" s="227" t="s">
        <v>283</v>
      </c>
      <c r="D175" s="228">
        <v>1</v>
      </c>
    </row>
    <row r="176" spans="1:4" x14ac:dyDescent="0.2">
      <c r="A176" s="225">
        <v>134</v>
      </c>
      <c r="B176" s="226">
        <v>250</v>
      </c>
      <c r="C176" s="227" t="s">
        <v>283</v>
      </c>
      <c r="D176" s="228">
        <v>1</v>
      </c>
    </row>
    <row r="177" spans="1:4" x14ac:dyDescent="0.2">
      <c r="A177" s="225">
        <v>135</v>
      </c>
      <c r="B177" s="226">
        <v>38</v>
      </c>
      <c r="C177" s="227" t="s">
        <v>283</v>
      </c>
      <c r="D177" s="228">
        <v>1</v>
      </c>
    </row>
    <row r="178" spans="1:4" x14ac:dyDescent="0.2">
      <c r="A178" s="225">
        <v>135</v>
      </c>
      <c r="B178" s="226">
        <v>80</v>
      </c>
      <c r="C178" s="227" t="s">
        <v>283</v>
      </c>
      <c r="D178" s="228">
        <v>1</v>
      </c>
    </row>
    <row r="179" spans="1:4" x14ac:dyDescent="0.2">
      <c r="A179" s="225">
        <v>135</v>
      </c>
      <c r="B179" s="226">
        <v>221</v>
      </c>
      <c r="C179" s="227" t="s">
        <v>283</v>
      </c>
      <c r="D179" s="228" t="s">
        <v>482</v>
      </c>
    </row>
    <row r="180" spans="1:4" x14ac:dyDescent="0.2">
      <c r="A180" s="225">
        <v>135</v>
      </c>
      <c r="B180" s="226">
        <v>247</v>
      </c>
      <c r="C180" s="227" t="s">
        <v>283</v>
      </c>
      <c r="D180" s="228">
        <v>1</v>
      </c>
    </row>
    <row r="181" spans="1:4" x14ac:dyDescent="0.2">
      <c r="A181" s="225">
        <v>136</v>
      </c>
      <c r="B181" s="226">
        <v>124</v>
      </c>
      <c r="C181" s="227" t="s">
        <v>283</v>
      </c>
      <c r="D181" s="228">
        <v>1</v>
      </c>
    </row>
    <row r="182" spans="1:4" x14ac:dyDescent="0.2">
      <c r="A182" s="225">
        <v>136</v>
      </c>
      <c r="B182" s="226">
        <v>202</v>
      </c>
      <c r="C182" s="227" t="s">
        <v>283</v>
      </c>
      <c r="D182" s="228">
        <v>1</v>
      </c>
    </row>
    <row r="183" spans="1:4" x14ac:dyDescent="0.2">
      <c r="A183" s="225">
        <v>136</v>
      </c>
      <c r="B183" s="226">
        <v>222</v>
      </c>
      <c r="C183" s="227" t="s">
        <v>283</v>
      </c>
      <c r="D183" s="228">
        <v>2</v>
      </c>
    </row>
    <row r="184" spans="1:4" x14ac:dyDescent="0.2">
      <c r="A184" s="225">
        <v>136</v>
      </c>
      <c r="B184" s="226">
        <v>246</v>
      </c>
      <c r="C184" s="227" t="s">
        <v>283</v>
      </c>
      <c r="D184" s="228">
        <v>1</v>
      </c>
    </row>
    <row r="185" spans="1:4" x14ac:dyDescent="0.2">
      <c r="A185" s="225">
        <v>137</v>
      </c>
      <c r="B185" s="226">
        <v>203</v>
      </c>
      <c r="C185" s="227" t="s">
        <v>283</v>
      </c>
      <c r="D185" s="228" t="s">
        <v>284</v>
      </c>
    </row>
    <row r="186" spans="1:4" x14ac:dyDescent="0.2">
      <c r="A186" s="225">
        <v>137</v>
      </c>
      <c r="B186" s="226">
        <v>222</v>
      </c>
      <c r="C186" s="227" t="s">
        <v>283</v>
      </c>
      <c r="D186" s="228" t="s">
        <v>284</v>
      </c>
    </row>
    <row r="187" spans="1:4" x14ac:dyDescent="0.2">
      <c r="A187" s="225">
        <v>137</v>
      </c>
      <c r="B187" s="226">
        <v>223</v>
      </c>
      <c r="C187" s="227" t="s">
        <v>283</v>
      </c>
      <c r="D187" s="228" t="s">
        <v>284</v>
      </c>
    </row>
    <row r="188" spans="1:4" x14ac:dyDescent="0.2">
      <c r="A188" s="225">
        <v>137</v>
      </c>
      <c r="B188" s="226">
        <v>229</v>
      </c>
      <c r="C188" s="227" t="s">
        <v>283</v>
      </c>
      <c r="D188" s="228" t="s">
        <v>284</v>
      </c>
    </row>
    <row r="189" spans="1:4" x14ac:dyDescent="0.2">
      <c r="A189" s="225">
        <v>138</v>
      </c>
      <c r="B189" s="226">
        <v>5</v>
      </c>
      <c r="C189" s="227" t="s">
        <v>283</v>
      </c>
      <c r="D189" s="228" t="s">
        <v>479</v>
      </c>
    </row>
    <row r="190" spans="1:4" x14ac:dyDescent="0.2">
      <c r="A190" s="225">
        <v>138</v>
      </c>
      <c r="B190" s="226">
        <v>88</v>
      </c>
      <c r="C190" s="227" t="s">
        <v>283</v>
      </c>
      <c r="D190" s="228" t="s">
        <v>479</v>
      </c>
    </row>
    <row r="191" spans="1:4" x14ac:dyDescent="0.2">
      <c r="A191" s="225">
        <v>138</v>
      </c>
      <c r="B191" s="226">
        <v>208</v>
      </c>
      <c r="C191" s="227" t="s">
        <v>283</v>
      </c>
      <c r="D191" s="228">
        <v>2</v>
      </c>
    </row>
    <row r="192" spans="1:4" x14ac:dyDescent="0.2">
      <c r="A192" s="225">
        <v>138</v>
      </c>
      <c r="B192" s="226">
        <v>235</v>
      </c>
      <c r="C192" s="227" t="s">
        <v>283</v>
      </c>
      <c r="D192" s="228" t="s">
        <v>479</v>
      </c>
    </row>
    <row r="193" spans="1:4" x14ac:dyDescent="0.2">
      <c r="A193" s="225">
        <v>140</v>
      </c>
      <c r="B193" s="226">
        <v>1395</v>
      </c>
      <c r="C193" s="227" t="s">
        <v>267</v>
      </c>
      <c r="D193" s="228">
        <v>2</v>
      </c>
    </row>
    <row r="194" spans="1:4" x14ac:dyDescent="0.2">
      <c r="A194" s="225">
        <v>140</v>
      </c>
      <c r="B194" s="226">
        <v>1396</v>
      </c>
      <c r="C194" s="227" t="s">
        <v>267</v>
      </c>
      <c r="D194" s="228">
        <v>1</v>
      </c>
    </row>
    <row r="195" spans="1:4" x14ac:dyDescent="0.2">
      <c r="A195" s="225">
        <v>141</v>
      </c>
      <c r="B195" s="226">
        <v>189</v>
      </c>
      <c r="C195" s="227" t="s">
        <v>285</v>
      </c>
      <c r="D195" s="228">
        <v>1</v>
      </c>
    </row>
    <row r="196" spans="1:4" x14ac:dyDescent="0.2">
      <c r="A196" s="225">
        <v>141</v>
      </c>
      <c r="B196" s="226">
        <v>210</v>
      </c>
      <c r="C196" s="227" t="s">
        <v>285</v>
      </c>
      <c r="D196" s="228">
        <v>2</v>
      </c>
    </row>
    <row r="197" spans="1:4" x14ac:dyDescent="0.2">
      <c r="A197" s="225">
        <v>141</v>
      </c>
      <c r="B197" s="226">
        <v>233</v>
      </c>
      <c r="C197" s="227" t="s">
        <v>285</v>
      </c>
      <c r="D197" s="228">
        <v>1</v>
      </c>
    </row>
    <row r="198" spans="1:4" x14ac:dyDescent="0.2">
      <c r="A198" s="225">
        <v>141</v>
      </c>
      <c r="B198" s="226">
        <v>249</v>
      </c>
      <c r="C198" s="227" t="s">
        <v>285</v>
      </c>
      <c r="D198" s="228">
        <v>1</v>
      </c>
    </row>
    <row r="199" spans="1:4" x14ac:dyDescent="0.2">
      <c r="A199" s="225">
        <v>141</v>
      </c>
      <c r="B199" s="226">
        <v>252</v>
      </c>
      <c r="C199" s="227" t="s">
        <v>285</v>
      </c>
      <c r="D199" s="228">
        <v>1</v>
      </c>
    </row>
    <row r="200" spans="1:4" x14ac:dyDescent="0.2">
      <c r="A200" s="225">
        <v>142</v>
      </c>
      <c r="B200" s="226">
        <v>132</v>
      </c>
      <c r="C200" s="227" t="s">
        <v>285</v>
      </c>
      <c r="D200" s="228">
        <v>1</v>
      </c>
    </row>
    <row r="201" spans="1:4" x14ac:dyDescent="0.2">
      <c r="A201" s="225">
        <v>142</v>
      </c>
      <c r="B201" s="226">
        <v>206</v>
      </c>
      <c r="C201" s="227" t="s">
        <v>285</v>
      </c>
      <c r="D201" s="228">
        <v>2</v>
      </c>
    </row>
    <row r="202" spans="1:4" x14ac:dyDescent="0.2">
      <c r="A202" s="225">
        <v>142</v>
      </c>
      <c r="B202" s="226">
        <v>230</v>
      </c>
      <c r="C202" s="227" t="s">
        <v>285</v>
      </c>
      <c r="D202" s="228">
        <v>1</v>
      </c>
    </row>
    <row r="203" spans="1:4" x14ac:dyDescent="0.2">
      <c r="A203" s="225">
        <v>142</v>
      </c>
      <c r="B203" s="226">
        <v>249</v>
      </c>
      <c r="C203" s="227" t="s">
        <v>285</v>
      </c>
      <c r="D203" s="228">
        <v>1</v>
      </c>
    </row>
    <row r="204" spans="1:4" x14ac:dyDescent="0.2">
      <c r="A204" s="225">
        <v>142</v>
      </c>
      <c r="B204" s="226">
        <v>252</v>
      </c>
      <c r="C204" s="227" t="s">
        <v>285</v>
      </c>
      <c r="D204" s="228">
        <v>1</v>
      </c>
    </row>
    <row r="205" spans="1:4" x14ac:dyDescent="0.2">
      <c r="A205" s="225">
        <v>143</v>
      </c>
      <c r="B205" s="226">
        <v>47</v>
      </c>
      <c r="C205" s="227" t="s">
        <v>270</v>
      </c>
      <c r="D205" s="228" t="s">
        <v>241</v>
      </c>
    </row>
    <row r="206" spans="1:4" x14ac:dyDescent="0.2">
      <c r="A206" s="225">
        <v>144</v>
      </c>
      <c r="B206" s="226">
        <v>93</v>
      </c>
      <c r="C206" s="227" t="s">
        <v>286</v>
      </c>
      <c r="D206" s="228">
        <v>1</v>
      </c>
    </row>
    <row r="207" spans="1:4" x14ac:dyDescent="0.2">
      <c r="A207" s="225">
        <v>144</v>
      </c>
      <c r="B207" s="226">
        <v>208</v>
      </c>
      <c r="C207" s="227" t="s">
        <v>286</v>
      </c>
      <c r="D207" s="228">
        <v>2</v>
      </c>
    </row>
    <row r="208" spans="1:4" x14ac:dyDescent="0.2">
      <c r="A208" s="225">
        <v>144</v>
      </c>
      <c r="B208" s="226">
        <v>239</v>
      </c>
      <c r="C208" s="227" t="s">
        <v>286</v>
      </c>
      <c r="D208" s="228">
        <v>1</v>
      </c>
    </row>
    <row r="209" spans="1:4" x14ac:dyDescent="0.2">
      <c r="A209" s="225">
        <v>144</v>
      </c>
      <c r="B209" s="226">
        <v>243</v>
      </c>
      <c r="C209" s="227" t="s">
        <v>286</v>
      </c>
      <c r="D209" s="228">
        <v>1</v>
      </c>
    </row>
    <row r="210" spans="1:4" x14ac:dyDescent="0.2">
      <c r="A210" s="225">
        <v>144</v>
      </c>
      <c r="B210" s="226">
        <v>248</v>
      </c>
      <c r="C210" s="227" t="s">
        <v>286</v>
      </c>
      <c r="D210" s="228">
        <v>1</v>
      </c>
    </row>
    <row r="211" spans="1:4" x14ac:dyDescent="0.2">
      <c r="A211" s="225">
        <v>144</v>
      </c>
      <c r="B211" s="226">
        <v>251</v>
      </c>
      <c r="C211" s="227" t="s">
        <v>286</v>
      </c>
      <c r="D211" s="228">
        <v>1</v>
      </c>
    </row>
    <row r="212" spans="1:4" x14ac:dyDescent="0.2">
      <c r="A212" s="225">
        <v>145</v>
      </c>
      <c r="B212" s="226">
        <v>210</v>
      </c>
      <c r="C212" s="227" t="s">
        <v>286</v>
      </c>
      <c r="D212" s="228">
        <v>2</v>
      </c>
    </row>
    <row r="213" spans="1:4" x14ac:dyDescent="0.2">
      <c r="A213" s="225">
        <v>145</v>
      </c>
      <c r="B213" s="226">
        <v>249</v>
      </c>
      <c r="C213" s="227" t="s">
        <v>286</v>
      </c>
      <c r="D213" s="228">
        <v>1</v>
      </c>
    </row>
    <row r="214" spans="1:4" x14ac:dyDescent="0.2">
      <c r="A214" s="225">
        <v>145</v>
      </c>
      <c r="B214" s="226">
        <v>92</v>
      </c>
      <c r="C214" s="227" t="s">
        <v>286</v>
      </c>
      <c r="D214" s="228" t="s">
        <v>479</v>
      </c>
    </row>
    <row r="215" spans="1:4" x14ac:dyDescent="0.2">
      <c r="A215" s="225">
        <v>145</v>
      </c>
      <c r="B215" s="226">
        <v>240</v>
      </c>
      <c r="C215" s="227" t="s">
        <v>286</v>
      </c>
      <c r="D215" s="228" t="s">
        <v>479</v>
      </c>
    </row>
    <row r="216" spans="1:4" x14ac:dyDescent="0.2">
      <c r="A216" s="225">
        <v>145</v>
      </c>
      <c r="B216" s="226">
        <v>244</v>
      </c>
      <c r="C216" s="227" t="s">
        <v>286</v>
      </c>
      <c r="D216" s="228" t="s">
        <v>479</v>
      </c>
    </row>
    <row r="217" spans="1:4" x14ac:dyDescent="0.2">
      <c r="A217" s="225">
        <v>145</v>
      </c>
      <c r="B217" s="226">
        <v>252</v>
      </c>
      <c r="C217" s="227" t="s">
        <v>286</v>
      </c>
      <c r="D217" s="228">
        <v>1</v>
      </c>
    </row>
    <row r="218" spans="1:4" x14ac:dyDescent="0.2">
      <c r="A218" s="225">
        <v>146</v>
      </c>
      <c r="B218" s="226">
        <v>73</v>
      </c>
      <c r="C218" s="227" t="s">
        <v>286</v>
      </c>
      <c r="D218" s="228">
        <v>1</v>
      </c>
    </row>
    <row r="219" spans="1:4" x14ac:dyDescent="0.2">
      <c r="A219" s="225">
        <v>146</v>
      </c>
      <c r="B219" s="226">
        <v>93</v>
      </c>
      <c r="C219" s="227" t="s">
        <v>286</v>
      </c>
      <c r="D219" s="228">
        <v>1</v>
      </c>
    </row>
    <row r="220" spans="1:4" x14ac:dyDescent="0.2">
      <c r="A220" s="225">
        <v>146</v>
      </c>
      <c r="B220" s="226">
        <v>208</v>
      </c>
      <c r="C220" s="227" t="s">
        <v>286</v>
      </c>
      <c r="D220" s="228">
        <v>2</v>
      </c>
    </row>
    <row r="221" spans="1:4" x14ac:dyDescent="0.2">
      <c r="A221" s="225">
        <v>146</v>
      </c>
      <c r="B221" s="226">
        <v>239</v>
      </c>
      <c r="C221" s="227" t="s">
        <v>286</v>
      </c>
      <c r="D221" s="228">
        <v>1</v>
      </c>
    </row>
    <row r="222" spans="1:4" x14ac:dyDescent="0.2">
      <c r="A222" s="225">
        <v>146</v>
      </c>
      <c r="B222" s="226">
        <v>248</v>
      </c>
      <c r="C222" s="227" t="s">
        <v>286</v>
      </c>
      <c r="D222" s="228">
        <v>1</v>
      </c>
    </row>
    <row r="223" spans="1:4" x14ac:dyDescent="0.2">
      <c r="A223" s="225">
        <v>146</v>
      </c>
      <c r="B223" s="226">
        <v>251</v>
      </c>
      <c r="C223" s="227" t="s">
        <v>286</v>
      </c>
      <c r="D223" s="228">
        <v>1</v>
      </c>
    </row>
    <row r="224" spans="1:4" x14ac:dyDescent="0.2">
      <c r="A224" s="225">
        <v>147</v>
      </c>
      <c r="B224" s="226">
        <v>99</v>
      </c>
      <c r="C224" s="227" t="s">
        <v>286</v>
      </c>
      <c r="D224" s="228">
        <v>1</v>
      </c>
    </row>
    <row r="225" spans="1:4" x14ac:dyDescent="0.2">
      <c r="A225" s="225">
        <v>147</v>
      </c>
      <c r="B225" s="226">
        <v>206</v>
      </c>
      <c r="C225" s="227" t="s">
        <v>286</v>
      </c>
      <c r="D225" s="228">
        <v>2</v>
      </c>
    </row>
    <row r="226" spans="1:4" x14ac:dyDescent="0.2">
      <c r="A226" s="225">
        <v>147</v>
      </c>
      <c r="B226" s="226">
        <v>238</v>
      </c>
      <c r="C226" s="227" t="s">
        <v>286</v>
      </c>
      <c r="D226" s="228">
        <v>1</v>
      </c>
    </row>
    <row r="227" spans="1:4" x14ac:dyDescent="0.2">
      <c r="A227" s="225">
        <v>147</v>
      </c>
      <c r="B227" s="226">
        <v>242</v>
      </c>
      <c r="C227" s="227" t="s">
        <v>286</v>
      </c>
      <c r="D227" s="228">
        <v>1</v>
      </c>
    </row>
    <row r="228" spans="1:4" x14ac:dyDescent="0.2">
      <c r="A228" s="225">
        <v>147</v>
      </c>
      <c r="B228" s="226">
        <v>249</v>
      </c>
      <c r="C228" s="227" t="s">
        <v>286</v>
      </c>
      <c r="D228" s="228">
        <v>1</v>
      </c>
    </row>
    <row r="229" spans="1:4" x14ac:dyDescent="0.2">
      <c r="A229" s="225">
        <v>147</v>
      </c>
      <c r="B229" s="226">
        <v>252</v>
      </c>
      <c r="C229" s="227" t="s">
        <v>286</v>
      </c>
      <c r="D229" s="228">
        <v>1</v>
      </c>
    </row>
    <row r="230" spans="1:4" x14ac:dyDescent="0.2">
      <c r="A230" s="225">
        <v>148</v>
      </c>
      <c r="B230" s="226">
        <v>1152</v>
      </c>
      <c r="C230" s="227" t="s">
        <v>287</v>
      </c>
      <c r="D230" s="228" t="s">
        <v>482</v>
      </c>
    </row>
    <row r="231" spans="1:4" x14ac:dyDescent="0.2">
      <c r="A231" s="225">
        <v>149</v>
      </c>
      <c r="B231" s="226">
        <v>1394</v>
      </c>
      <c r="C231" s="227" t="s">
        <v>288</v>
      </c>
      <c r="D231" s="228">
        <v>2</v>
      </c>
    </row>
    <row r="232" spans="1:4" x14ac:dyDescent="0.2">
      <c r="A232" s="225">
        <v>150</v>
      </c>
      <c r="B232" s="226">
        <v>42</v>
      </c>
      <c r="C232" s="227" t="s">
        <v>279</v>
      </c>
      <c r="D232" s="228">
        <v>1</v>
      </c>
    </row>
    <row r="233" spans="1:4" x14ac:dyDescent="0.2">
      <c r="A233" s="225">
        <v>150</v>
      </c>
      <c r="B233" s="226">
        <v>207</v>
      </c>
      <c r="C233" s="227" t="s">
        <v>279</v>
      </c>
      <c r="D233" s="228">
        <v>2</v>
      </c>
    </row>
    <row r="234" spans="1:4" x14ac:dyDescent="0.2">
      <c r="A234" s="225">
        <v>151</v>
      </c>
      <c r="B234" s="226">
        <v>43</v>
      </c>
      <c r="C234" s="227" t="s">
        <v>279</v>
      </c>
      <c r="D234" s="228">
        <v>1</v>
      </c>
    </row>
    <row r="235" spans="1:4" x14ac:dyDescent="0.2">
      <c r="A235" s="225">
        <v>151</v>
      </c>
      <c r="B235" s="226">
        <v>210</v>
      </c>
      <c r="C235" s="227" t="s">
        <v>279</v>
      </c>
      <c r="D235" s="228" t="s">
        <v>482</v>
      </c>
    </row>
    <row r="236" spans="1:4" x14ac:dyDescent="0.2">
      <c r="A236" s="225">
        <v>152</v>
      </c>
      <c r="B236" s="226">
        <v>45</v>
      </c>
      <c r="C236" s="227" t="s">
        <v>279</v>
      </c>
      <c r="D236" s="228">
        <v>1</v>
      </c>
    </row>
    <row r="237" spans="1:4" x14ac:dyDescent="0.2">
      <c r="A237" s="225">
        <v>152</v>
      </c>
      <c r="B237" s="226">
        <v>211</v>
      </c>
      <c r="C237" s="227" t="s">
        <v>279</v>
      </c>
      <c r="D237" s="228">
        <v>2</v>
      </c>
    </row>
    <row r="238" spans="1:4" x14ac:dyDescent="0.2">
      <c r="A238" s="225">
        <v>153</v>
      </c>
      <c r="B238" s="226">
        <v>46</v>
      </c>
      <c r="C238" s="227" t="s">
        <v>279</v>
      </c>
      <c r="D238" s="228">
        <v>1</v>
      </c>
    </row>
    <row r="239" spans="1:4" x14ac:dyDescent="0.2">
      <c r="A239" s="225">
        <v>153</v>
      </c>
      <c r="B239" s="226">
        <v>212</v>
      </c>
      <c r="C239" s="227" t="s">
        <v>279</v>
      </c>
      <c r="D239" s="228">
        <v>2</v>
      </c>
    </row>
    <row r="240" spans="1:4" x14ac:dyDescent="0.2">
      <c r="A240" s="225">
        <v>154</v>
      </c>
      <c r="B240" s="226">
        <v>39</v>
      </c>
      <c r="C240" s="227" t="s">
        <v>279</v>
      </c>
      <c r="D240" s="228">
        <v>1</v>
      </c>
    </row>
    <row r="241" spans="1:4" x14ac:dyDescent="0.2">
      <c r="A241" s="225">
        <v>154</v>
      </c>
      <c r="B241" s="226">
        <v>221</v>
      </c>
      <c r="C241" s="227" t="s">
        <v>279</v>
      </c>
      <c r="D241" s="228">
        <v>2</v>
      </c>
    </row>
    <row r="242" spans="1:4" x14ac:dyDescent="0.2">
      <c r="A242" s="225">
        <v>155</v>
      </c>
      <c r="B242" s="226">
        <v>51</v>
      </c>
      <c r="C242" s="227" t="s">
        <v>267</v>
      </c>
      <c r="D242" s="228" t="s">
        <v>479</v>
      </c>
    </row>
    <row r="243" spans="1:4" x14ac:dyDescent="0.2">
      <c r="A243" s="225">
        <v>155</v>
      </c>
      <c r="B243" s="226">
        <v>200</v>
      </c>
      <c r="C243" s="227" t="s">
        <v>267</v>
      </c>
      <c r="D243" s="228" t="s">
        <v>479</v>
      </c>
    </row>
    <row r="244" spans="1:4" x14ac:dyDescent="0.2">
      <c r="A244" s="225">
        <v>156</v>
      </c>
      <c r="B244" s="226">
        <v>1000</v>
      </c>
      <c r="C244" s="227" t="s">
        <v>279</v>
      </c>
      <c r="D244" s="228">
        <v>2</v>
      </c>
    </row>
    <row r="245" spans="1:4" x14ac:dyDescent="0.2">
      <c r="A245" s="225">
        <v>156</v>
      </c>
      <c r="B245" s="226">
        <v>1001</v>
      </c>
      <c r="C245" s="227" t="s">
        <v>279</v>
      </c>
      <c r="D245" s="228">
        <v>1</v>
      </c>
    </row>
    <row r="246" spans="1:4" x14ac:dyDescent="0.2">
      <c r="A246" s="225">
        <v>157</v>
      </c>
      <c r="B246" s="226">
        <v>1002</v>
      </c>
      <c r="C246" s="227" t="s">
        <v>279</v>
      </c>
      <c r="D246" s="228">
        <v>2</v>
      </c>
    </row>
    <row r="247" spans="1:4" x14ac:dyDescent="0.2">
      <c r="A247" s="225">
        <v>157</v>
      </c>
      <c r="B247" s="226">
        <v>1003</v>
      </c>
      <c r="C247" s="227" t="s">
        <v>279</v>
      </c>
      <c r="D247" s="228">
        <v>1</v>
      </c>
    </row>
    <row r="248" spans="1:4" x14ac:dyDescent="0.2">
      <c r="A248" s="225">
        <v>158</v>
      </c>
      <c r="B248" s="226">
        <v>1008</v>
      </c>
      <c r="C248" s="227" t="s">
        <v>279</v>
      </c>
      <c r="D248" s="228">
        <v>2</v>
      </c>
    </row>
    <row r="249" spans="1:4" x14ac:dyDescent="0.2">
      <c r="A249" s="225">
        <v>158</v>
      </c>
      <c r="B249" s="226">
        <v>1009</v>
      </c>
      <c r="C249" s="227" t="s">
        <v>279</v>
      </c>
      <c r="D249" s="228">
        <v>1</v>
      </c>
    </row>
    <row r="250" spans="1:4" x14ac:dyDescent="0.2">
      <c r="A250" s="225">
        <v>159</v>
      </c>
      <c r="B250" s="226">
        <v>28</v>
      </c>
      <c r="C250" s="227" t="s">
        <v>255</v>
      </c>
      <c r="D250" s="228" t="s">
        <v>481</v>
      </c>
    </row>
    <row r="251" spans="1:4" x14ac:dyDescent="0.2">
      <c r="A251" s="225">
        <v>160</v>
      </c>
      <c r="B251" s="226">
        <v>1014</v>
      </c>
      <c r="C251" s="227" t="s">
        <v>279</v>
      </c>
      <c r="D251" s="228">
        <v>2</v>
      </c>
    </row>
    <row r="252" spans="1:4" x14ac:dyDescent="0.2">
      <c r="A252" s="225">
        <v>160</v>
      </c>
      <c r="B252" s="226">
        <v>1015</v>
      </c>
      <c r="C252" s="227" t="s">
        <v>279</v>
      </c>
      <c r="D252" s="228">
        <v>1</v>
      </c>
    </row>
    <row r="253" spans="1:4" x14ac:dyDescent="0.2">
      <c r="A253" s="225">
        <v>161</v>
      </c>
      <c r="B253" s="226">
        <v>1018</v>
      </c>
      <c r="C253" s="227" t="s">
        <v>279</v>
      </c>
      <c r="D253" s="228">
        <v>2</v>
      </c>
    </row>
    <row r="254" spans="1:4" x14ac:dyDescent="0.2">
      <c r="A254" s="225">
        <v>161</v>
      </c>
      <c r="B254" s="226">
        <v>1019</v>
      </c>
      <c r="C254" s="227" t="s">
        <v>279</v>
      </c>
      <c r="D254" s="228">
        <v>1</v>
      </c>
    </row>
    <row r="255" spans="1:4" x14ac:dyDescent="0.2">
      <c r="A255" s="225">
        <v>162</v>
      </c>
      <c r="B255" s="226">
        <v>1020</v>
      </c>
      <c r="C255" s="227" t="s">
        <v>279</v>
      </c>
      <c r="D255" s="228">
        <v>2</v>
      </c>
    </row>
    <row r="256" spans="1:4" x14ac:dyDescent="0.2">
      <c r="A256" s="225">
        <v>162</v>
      </c>
      <c r="B256" s="226">
        <v>1021</v>
      </c>
      <c r="C256" s="227" t="s">
        <v>279</v>
      </c>
      <c r="D256" s="228">
        <v>1</v>
      </c>
    </row>
    <row r="257" spans="1:4" x14ac:dyDescent="0.2">
      <c r="A257" s="225">
        <v>163</v>
      </c>
      <c r="B257" s="226">
        <v>1034</v>
      </c>
      <c r="C257" s="227" t="s">
        <v>279</v>
      </c>
      <c r="D257" s="228">
        <v>2</v>
      </c>
    </row>
    <row r="258" spans="1:4" x14ac:dyDescent="0.2">
      <c r="A258" s="225">
        <v>163</v>
      </c>
      <c r="B258" s="226">
        <v>1035</v>
      </c>
      <c r="C258" s="227" t="s">
        <v>279</v>
      </c>
      <c r="D258" s="228">
        <v>1</v>
      </c>
    </row>
    <row r="259" spans="1:4" x14ac:dyDescent="0.2">
      <c r="A259" s="225">
        <v>164</v>
      </c>
      <c r="B259" s="226">
        <v>1037</v>
      </c>
      <c r="C259" s="227" t="s">
        <v>279</v>
      </c>
      <c r="D259" s="228">
        <v>2</v>
      </c>
    </row>
    <row r="260" spans="1:4" x14ac:dyDescent="0.2">
      <c r="A260" s="225">
        <v>164</v>
      </c>
      <c r="B260" s="226">
        <v>1038</v>
      </c>
      <c r="C260" s="227" t="s">
        <v>279</v>
      </c>
      <c r="D260" s="228">
        <v>1</v>
      </c>
    </row>
    <row r="261" spans="1:4" x14ac:dyDescent="0.2">
      <c r="A261" s="225">
        <v>165</v>
      </c>
      <c r="B261" s="226">
        <v>1039</v>
      </c>
      <c r="C261" s="227" t="s">
        <v>279</v>
      </c>
      <c r="D261" s="228">
        <v>2</v>
      </c>
    </row>
    <row r="262" spans="1:4" x14ac:dyDescent="0.2">
      <c r="A262" s="225">
        <v>165</v>
      </c>
      <c r="B262" s="226">
        <v>1040</v>
      </c>
      <c r="C262" s="227" t="s">
        <v>279</v>
      </c>
      <c r="D262" s="228">
        <v>1</v>
      </c>
    </row>
    <row r="263" spans="1:4" x14ac:dyDescent="0.2">
      <c r="A263" s="225">
        <v>166</v>
      </c>
      <c r="B263" s="226">
        <v>1048</v>
      </c>
      <c r="C263" s="227" t="s">
        <v>279</v>
      </c>
      <c r="D263" s="228">
        <v>2</v>
      </c>
    </row>
    <row r="264" spans="1:4" x14ac:dyDescent="0.2">
      <c r="A264" s="225">
        <v>166</v>
      </c>
      <c r="B264" s="226">
        <v>1049</v>
      </c>
      <c r="C264" s="227" t="s">
        <v>279</v>
      </c>
      <c r="D264" s="228">
        <v>1</v>
      </c>
    </row>
    <row r="265" spans="1:4" x14ac:dyDescent="0.2">
      <c r="A265" s="225">
        <v>167</v>
      </c>
      <c r="B265" s="226">
        <v>1055</v>
      </c>
      <c r="C265" s="227" t="s">
        <v>279</v>
      </c>
      <c r="D265" s="228">
        <v>1</v>
      </c>
    </row>
    <row r="266" spans="1:4" x14ac:dyDescent="0.2">
      <c r="A266" s="225">
        <v>167</v>
      </c>
      <c r="B266" s="226">
        <v>1056</v>
      </c>
      <c r="C266" s="227" t="s">
        <v>279</v>
      </c>
      <c r="D266" s="228">
        <v>2</v>
      </c>
    </row>
    <row r="267" spans="1:4" x14ac:dyDescent="0.2">
      <c r="A267" s="225">
        <v>168</v>
      </c>
      <c r="B267" s="226">
        <v>1057</v>
      </c>
      <c r="C267" s="227" t="s">
        <v>279</v>
      </c>
      <c r="D267" s="228">
        <v>1</v>
      </c>
    </row>
    <row r="268" spans="1:4" x14ac:dyDescent="0.2">
      <c r="A268" s="225">
        <v>168</v>
      </c>
      <c r="B268" s="226">
        <v>1058</v>
      </c>
      <c r="C268" s="227" t="s">
        <v>279</v>
      </c>
      <c r="D268" s="228">
        <v>2</v>
      </c>
    </row>
    <row r="269" spans="1:4" x14ac:dyDescent="0.2">
      <c r="A269" s="225">
        <v>169</v>
      </c>
      <c r="B269" s="226">
        <v>1059</v>
      </c>
      <c r="C269" s="227" t="s">
        <v>279</v>
      </c>
      <c r="D269" s="228">
        <v>1</v>
      </c>
    </row>
    <row r="270" spans="1:4" x14ac:dyDescent="0.2">
      <c r="A270" s="225">
        <v>169</v>
      </c>
      <c r="B270" s="226">
        <v>1060</v>
      </c>
      <c r="C270" s="227" t="s">
        <v>279</v>
      </c>
      <c r="D270" s="228">
        <v>2</v>
      </c>
    </row>
    <row r="271" spans="1:4" x14ac:dyDescent="0.2">
      <c r="A271" s="225">
        <v>170</v>
      </c>
      <c r="B271" s="226">
        <v>1061</v>
      </c>
      <c r="C271" s="227" t="s">
        <v>279</v>
      </c>
      <c r="D271" s="228">
        <v>1</v>
      </c>
    </row>
    <row r="272" spans="1:4" x14ac:dyDescent="0.2">
      <c r="A272" s="225">
        <v>170</v>
      </c>
      <c r="B272" s="226">
        <v>1062</v>
      </c>
      <c r="C272" s="227" t="s">
        <v>279</v>
      </c>
      <c r="D272" s="228">
        <v>2</v>
      </c>
    </row>
    <row r="273" spans="1:4" x14ac:dyDescent="0.2">
      <c r="A273" s="225">
        <v>171</v>
      </c>
      <c r="B273" s="226">
        <v>1063</v>
      </c>
      <c r="C273" s="227" t="s">
        <v>279</v>
      </c>
      <c r="D273" s="228">
        <v>1</v>
      </c>
    </row>
    <row r="274" spans="1:4" x14ac:dyDescent="0.2">
      <c r="A274" s="225">
        <v>171</v>
      </c>
      <c r="B274" s="226">
        <v>1064</v>
      </c>
      <c r="C274" s="227" t="s">
        <v>279</v>
      </c>
      <c r="D274" s="228">
        <v>2</v>
      </c>
    </row>
    <row r="275" spans="1:4" x14ac:dyDescent="0.2">
      <c r="A275" s="225">
        <v>172</v>
      </c>
      <c r="B275" s="226">
        <v>1065</v>
      </c>
      <c r="C275" s="227" t="s">
        <v>279</v>
      </c>
      <c r="D275" s="228">
        <v>1</v>
      </c>
    </row>
    <row r="276" spans="1:4" x14ac:dyDescent="0.2">
      <c r="A276" s="225">
        <v>172</v>
      </c>
      <c r="B276" s="226">
        <v>1066</v>
      </c>
      <c r="C276" s="227" t="s">
        <v>279</v>
      </c>
      <c r="D276" s="228">
        <v>2</v>
      </c>
    </row>
    <row r="277" spans="1:4" x14ac:dyDescent="0.2">
      <c r="A277" s="225">
        <v>173</v>
      </c>
      <c r="B277" s="226">
        <v>1067</v>
      </c>
      <c r="C277" s="227" t="s">
        <v>279</v>
      </c>
      <c r="D277" s="228">
        <v>1</v>
      </c>
    </row>
    <row r="278" spans="1:4" x14ac:dyDescent="0.2">
      <c r="A278" s="225">
        <v>173</v>
      </c>
      <c r="B278" s="226">
        <v>1068</v>
      </c>
      <c r="C278" s="227" t="s">
        <v>279</v>
      </c>
      <c r="D278" s="228">
        <v>2</v>
      </c>
    </row>
    <row r="279" spans="1:4" x14ac:dyDescent="0.2">
      <c r="A279" s="225">
        <v>174</v>
      </c>
      <c r="B279" s="226">
        <v>1071</v>
      </c>
      <c r="C279" s="227" t="s">
        <v>279</v>
      </c>
      <c r="D279" s="228">
        <v>1</v>
      </c>
    </row>
    <row r="280" spans="1:4" x14ac:dyDescent="0.2">
      <c r="A280" s="225">
        <v>174</v>
      </c>
      <c r="B280" s="226">
        <v>1072</v>
      </c>
      <c r="C280" s="227" t="s">
        <v>279</v>
      </c>
      <c r="D280" s="228">
        <v>2</v>
      </c>
    </row>
    <row r="281" spans="1:4" x14ac:dyDescent="0.2">
      <c r="A281" s="225">
        <v>175</v>
      </c>
      <c r="B281" s="226">
        <v>1078</v>
      </c>
      <c r="C281" s="227" t="s">
        <v>279</v>
      </c>
      <c r="D281" s="228">
        <v>1</v>
      </c>
    </row>
    <row r="282" spans="1:4" x14ac:dyDescent="0.2">
      <c r="A282" s="225">
        <v>175</v>
      </c>
      <c r="B282" s="226">
        <v>1079</v>
      </c>
      <c r="C282" s="227" t="s">
        <v>279</v>
      </c>
      <c r="D282" s="228">
        <v>2</v>
      </c>
    </row>
    <row r="283" spans="1:4" x14ac:dyDescent="0.2">
      <c r="A283" s="225">
        <v>176</v>
      </c>
      <c r="B283" s="226">
        <v>1124</v>
      </c>
      <c r="C283" s="227" t="s">
        <v>279</v>
      </c>
      <c r="D283" s="228">
        <v>1</v>
      </c>
    </row>
    <row r="284" spans="1:4" x14ac:dyDescent="0.2">
      <c r="A284" s="225">
        <v>176</v>
      </c>
      <c r="B284" s="226">
        <v>1125</v>
      </c>
      <c r="C284" s="227" t="s">
        <v>279</v>
      </c>
      <c r="D284" s="228">
        <v>2</v>
      </c>
    </row>
    <row r="285" spans="1:4" x14ac:dyDescent="0.2">
      <c r="A285" s="225">
        <v>177</v>
      </c>
      <c r="B285" s="226">
        <v>1126</v>
      </c>
      <c r="C285" s="227" t="s">
        <v>279</v>
      </c>
      <c r="D285" s="228">
        <v>1</v>
      </c>
    </row>
    <row r="286" spans="1:4" x14ac:dyDescent="0.2">
      <c r="A286" s="225">
        <v>177</v>
      </c>
      <c r="B286" s="226">
        <v>1127</v>
      </c>
      <c r="C286" s="227" t="s">
        <v>279</v>
      </c>
      <c r="D286" s="228">
        <v>2</v>
      </c>
    </row>
    <row r="287" spans="1:4" x14ac:dyDescent="0.2">
      <c r="A287" s="225">
        <v>178</v>
      </c>
      <c r="B287" s="226">
        <v>1128</v>
      </c>
      <c r="C287" s="227" t="s">
        <v>289</v>
      </c>
      <c r="D287" s="228">
        <v>1</v>
      </c>
    </row>
    <row r="288" spans="1:4" x14ac:dyDescent="0.2">
      <c r="A288" s="225">
        <v>178</v>
      </c>
      <c r="B288" s="226">
        <v>1129</v>
      </c>
      <c r="C288" s="227" t="s">
        <v>289</v>
      </c>
      <c r="D288" s="228">
        <v>2</v>
      </c>
    </row>
    <row r="289" spans="1:4" x14ac:dyDescent="0.2">
      <c r="A289" s="225">
        <v>179</v>
      </c>
      <c r="B289" s="226">
        <v>1139</v>
      </c>
      <c r="C289" s="227" t="s">
        <v>279</v>
      </c>
      <c r="D289" s="228">
        <v>1</v>
      </c>
    </row>
    <row r="290" spans="1:4" x14ac:dyDescent="0.2">
      <c r="A290" s="225">
        <v>179</v>
      </c>
      <c r="B290" s="226">
        <v>1140</v>
      </c>
      <c r="C290" s="227" t="s">
        <v>279</v>
      </c>
      <c r="D290" s="228">
        <v>2</v>
      </c>
    </row>
    <row r="291" spans="1:4" x14ac:dyDescent="0.2">
      <c r="A291" s="225">
        <v>180</v>
      </c>
      <c r="B291" s="226">
        <v>1141</v>
      </c>
      <c r="C291" s="227" t="s">
        <v>279</v>
      </c>
      <c r="D291" s="228">
        <v>1</v>
      </c>
    </row>
    <row r="292" spans="1:4" x14ac:dyDescent="0.2">
      <c r="A292" s="225">
        <v>180</v>
      </c>
      <c r="B292" s="226">
        <v>1142</v>
      </c>
      <c r="C292" s="227" t="s">
        <v>279</v>
      </c>
      <c r="D292" s="228">
        <v>2</v>
      </c>
    </row>
    <row r="293" spans="1:4" x14ac:dyDescent="0.2">
      <c r="A293" s="225">
        <v>181</v>
      </c>
      <c r="B293" s="226">
        <v>1143</v>
      </c>
      <c r="C293" s="227" t="s">
        <v>279</v>
      </c>
      <c r="D293" s="228">
        <v>1</v>
      </c>
    </row>
    <row r="294" spans="1:4" x14ac:dyDescent="0.2">
      <c r="A294" s="225">
        <v>181</v>
      </c>
      <c r="B294" s="226">
        <v>1144</v>
      </c>
      <c r="C294" s="227" t="s">
        <v>279</v>
      </c>
      <c r="D294" s="228">
        <v>2</v>
      </c>
    </row>
    <row r="295" spans="1:4" x14ac:dyDescent="0.2">
      <c r="A295" s="225">
        <v>182</v>
      </c>
      <c r="B295" s="226">
        <v>1145</v>
      </c>
      <c r="C295" s="227" t="s">
        <v>279</v>
      </c>
      <c r="D295" s="228">
        <v>1</v>
      </c>
    </row>
    <row r="296" spans="1:4" x14ac:dyDescent="0.2">
      <c r="A296" s="225">
        <v>182</v>
      </c>
      <c r="B296" s="226">
        <v>1146</v>
      </c>
      <c r="C296" s="227" t="s">
        <v>279</v>
      </c>
      <c r="D296" s="228">
        <v>2</v>
      </c>
    </row>
    <row r="297" spans="1:4" x14ac:dyDescent="0.2">
      <c r="A297" s="225">
        <v>183</v>
      </c>
      <c r="B297" s="226">
        <v>1147</v>
      </c>
      <c r="C297" s="227" t="s">
        <v>279</v>
      </c>
      <c r="D297" s="228">
        <v>1</v>
      </c>
    </row>
    <row r="298" spans="1:4" x14ac:dyDescent="0.2">
      <c r="A298" s="225">
        <v>183</v>
      </c>
      <c r="B298" s="226">
        <v>1148</v>
      </c>
      <c r="C298" s="227" t="s">
        <v>279</v>
      </c>
      <c r="D298" s="228">
        <v>2</v>
      </c>
    </row>
    <row r="299" spans="1:4" x14ac:dyDescent="0.2">
      <c r="A299" s="225">
        <v>184</v>
      </c>
      <c r="B299" s="226">
        <v>1149</v>
      </c>
      <c r="C299" s="227" t="s">
        <v>279</v>
      </c>
      <c r="D299" s="228">
        <v>1</v>
      </c>
    </row>
    <row r="300" spans="1:4" x14ac:dyDescent="0.2">
      <c r="A300" s="225">
        <v>184</v>
      </c>
      <c r="B300" s="226">
        <v>1150</v>
      </c>
      <c r="C300" s="227" t="s">
        <v>279</v>
      </c>
      <c r="D300" s="228">
        <v>2</v>
      </c>
    </row>
    <row r="301" spans="1:4" x14ac:dyDescent="0.2">
      <c r="A301" s="225">
        <v>185</v>
      </c>
      <c r="B301" s="226">
        <v>1151</v>
      </c>
      <c r="C301" s="227" t="s">
        <v>279</v>
      </c>
      <c r="D301" s="228">
        <v>1</v>
      </c>
    </row>
    <row r="302" spans="1:4" x14ac:dyDescent="0.2">
      <c r="A302" s="225">
        <v>185</v>
      </c>
      <c r="B302" s="226">
        <v>1152</v>
      </c>
      <c r="C302" s="227" t="s">
        <v>279</v>
      </c>
      <c r="D302" s="228">
        <v>2</v>
      </c>
    </row>
    <row r="303" spans="1:4" x14ac:dyDescent="0.2">
      <c r="A303" s="225">
        <v>186</v>
      </c>
      <c r="B303" s="226">
        <v>1153</v>
      </c>
      <c r="C303" s="227" t="s">
        <v>279</v>
      </c>
      <c r="D303" s="228">
        <v>1</v>
      </c>
    </row>
    <row r="304" spans="1:4" x14ac:dyDescent="0.2">
      <c r="A304" s="225">
        <v>186</v>
      </c>
      <c r="B304" s="226">
        <v>1154</v>
      </c>
      <c r="C304" s="227" t="s">
        <v>279</v>
      </c>
      <c r="D304" s="228">
        <v>2</v>
      </c>
    </row>
    <row r="305" spans="1:4" x14ac:dyDescent="0.2">
      <c r="A305" s="225">
        <v>187</v>
      </c>
      <c r="B305" s="226">
        <v>1324</v>
      </c>
      <c r="C305" s="227" t="s">
        <v>279</v>
      </c>
      <c r="D305" s="228">
        <v>2</v>
      </c>
    </row>
    <row r="306" spans="1:4" x14ac:dyDescent="0.2">
      <c r="A306" s="225">
        <v>187</v>
      </c>
      <c r="B306" s="226">
        <v>1325</v>
      </c>
      <c r="C306" s="227" t="s">
        <v>279</v>
      </c>
      <c r="D306" s="228">
        <v>1</v>
      </c>
    </row>
    <row r="307" spans="1:4" x14ac:dyDescent="0.2">
      <c r="A307" s="225">
        <v>188</v>
      </c>
      <c r="B307" s="226">
        <v>1191</v>
      </c>
      <c r="C307" s="227" t="s">
        <v>279</v>
      </c>
      <c r="D307" s="228">
        <v>2</v>
      </c>
    </row>
    <row r="308" spans="1:4" x14ac:dyDescent="0.2">
      <c r="A308" s="225">
        <v>188</v>
      </c>
      <c r="B308" s="226">
        <v>1192</v>
      </c>
      <c r="C308" s="227" t="s">
        <v>279</v>
      </c>
      <c r="D308" s="228">
        <v>1</v>
      </c>
    </row>
    <row r="309" spans="1:4" x14ac:dyDescent="0.2">
      <c r="A309" s="225">
        <v>189</v>
      </c>
      <c r="B309" s="226">
        <v>1233</v>
      </c>
      <c r="C309" s="227" t="s">
        <v>279</v>
      </c>
      <c r="D309" s="228" t="s">
        <v>479</v>
      </c>
    </row>
    <row r="310" spans="1:4" x14ac:dyDescent="0.2">
      <c r="A310" s="225">
        <v>189</v>
      </c>
      <c r="B310" s="226">
        <v>1234</v>
      </c>
      <c r="C310" s="227" t="s">
        <v>279</v>
      </c>
      <c r="D310" s="228" t="s">
        <v>479</v>
      </c>
    </row>
    <row r="311" spans="1:4" x14ac:dyDescent="0.2">
      <c r="A311" s="225">
        <v>190</v>
      </c>
      <c r="B311" s="226">
        <v>1238</v>
      </c>
      <c r="C311" s="227" t="s">
        <v>279</v>
      </c>
      <c r="D311" s="228" t="s">
        <v>479</v>
      </c>
    </row>
    <row r="312" spans="1:4" x14ac:dyDescent="0.2">
      <c r="A312" s="225">
        <v>190</v>
      </c>
      <c r="B312" s="226">
        <v>1239</v>
      </c>
      <c r="C312" s="227" t="s">
        <v>279</v>
      </c>
      <c r="D312" s="228" t="s">
        <v>479</v>
      </c>
    </row>
    <row r="313" spans="1:4" x14ac:dyDescent="0.2">
      <c r="A313" s="225">
        <v>191</v>
      </c>
      <c r="B313" s="226">
        <v>1240</v>
      </c>
      <c r="C313" s="227" t="s">
        <v>279</v>
      </c>
      <c r="D313" s="228" t="s">
        <v>479</v>
      </c>
    </row>
    <row r="314" spans="1:4" x14ac:dyDescent="0.2">
      <c r="A314" s="225">
        <v>191</v>
      </c>
      <c r="B314" s="226">
        <v>1241</v>
      </c>
      <c r="C314" s="227" t="s">
        <v>279</v>
      </c>
      <c r="D314" s="228" t="s">
        <v>479</v>
      </c>
    </row>
    <row r="315" spans="1:4" x14ac:dyDescent="0.2">
      <c r="A315" s="225">
        <v>192</v>
      </c>
      <c r="B315" s="226">
        <v>1242</v>
      </c>
      <c r="C315" s="227" t="s">
        <v>279</v>
      </c>
      <c r="D315" s="228" t="s">
        <v>479</v>
      </c>
    </row>
    <row r="316" spans="1:4" x14ac:dyDescent="0.2">
      <c r="A316" s="225">
        <v>192</v>
      </c>
      <c r="B316" s="226">
        <v>1243</v>
      </c>
      <c r="C316" s="227" t="s">
        <v>279</v>
      </c>
      <c r="D316" s="228" t="s">
        <v>479</v>
      </c>
    </row>
    <row r="317" spans="1:4" x14ac:dyDescent="0.2">
      <c r="A317" s="225">
        <v>193</v>
      </c>
      <c r="B317" s="226">
        <v>1244</v>
      </c>
      <c r="C317" s="227" t="s">
        <v>279</v>
      </c>
      <c r="D317" s="228" t="s">
        <v>479</v>
      </c>
    </row>
    <row r="318" spans="1:4" x14ac:dyDescent="0.2">
      <c r="A318" s="225">
        <v>193</v>
      </c>
      <c r="B318" s="226">
        <v>1245</v>
      </c>
      <c r="C318" s="227" t="s">
        <v>279</v>
      </c>
      <c r="D318" s="228" t="s">
        <v>479</v>
      </c>
    </row>
    <row r="319" spans="1:4" x14ac:dyDescent="0.2">
      <c r="A319" s="225">
        <v>194</v>
      </c>
      <c r="B319" s="226">
        <v>1246</v>
      </c>
      <c r="C319" s="227" t="s">
        <v>279</v>
      </c>
      <c r="D319" s="228" t="s">
        <v>479</v>
      </c>
    </row>
    <row r="320" spans="1:4" x14ac:dyDescent="0.2">
      <c r="A320" s="225">
        <v>194</v>
      </c>
      <c r="B320" s="226">
        <v>1247</v>
      </c>
      <c r="C320" s="227" t="s">
        <v>279</v>
      </c>
      <c r="D320" s="228" t="s">
        <v>479</v>
      </c>
    </row>
    <row r="321" spans="1:4" x14ac:dyDescent="0.2">
      <c r="A321" s="225">
        <v>195</v>
      </c>
      <c r="B321" s="226">
        <v>1248</v>
      </c>
      <c r="C321" s="227" t="s">
        <v>279</v>
      </c>
      <c r="D321" s="228" t="s">
        <v>479</v>
      </c>
    </row>
    <row r="322" spans="1:4" x14ac:dyDescent="0.2">
      <c r="A322" s="225">
        <v>195</v>
      </c>
      <c r="B322" s="226">
        <v>1249</v>
      </c>
      <c r="C322" s="227" t="s">
        <v>279</v>
      </c>
      <c r="D322" s="228" t="s">
        <v>479</v>
      </c>
    </row>
    <row r="323" spans="1:4" x14ac:dyDescent="0.2">
      <c r="A323" s="225">
        <v>196</v>
      </c>
      <c r="B323" s="226">
        <v>1250</v>
      </c>
      <c r="C323" s="227" t="s">
        <v>279</v>
      </c>
      <c r="D323" s="228" t="s">
        <v>479</v>
      </c>
    </row>
    <row r="324" spans="1:4" x14ac:dyDescent="0.2">
      <c r="A324" s="225">
        <v>196</v>
      </c>
      <c r="B324" s="226">
        <v>1251</v>
      </c>
      <c r="C324" s="227" t="s">
        <v>279</v>
      </c>
      <c r="D324" s="228" t="s">
        <v>479</v>
      </c>
    </row>
    <row r="325" spans="1:4" x14ac:dyDescent="0.2">
      <c r="A325" s="225">
        <v>197</v>
      </c>
      <c r="B325" s="226">
        <v>1252</v>
      </c>
      <c r="C325" s="227" t="s">
        <v>279</v>
      </c>
      <c r="D325" s="228" t="s">
        <v>479</v>
      </c>
    </row>
    <row r="326" spans="1:4" x14ac:dyDescent="0.2">
      <c r="A326" s="225">
        <v>197</v>
      </c>
      <c r="B326" s="226">
        <v>1253</v>
      </c>
      <c r="C326" s="227" t="s">
        <v>279</v>
      </c>
      <c r="D326" s="228" t="s">
        <v>479</v>
      </c>
    </row>
    <row r="327" spans="1:4" x14ac:dyDescent="0.2">
      <c r="A327" s="225">
        <v>198</v>
      </c>
      <c r="B327" s="226">
        <v>1254</v>
      </c>
      <c r="C327" s="227" t="s">
        <v>279</v>
      </c>
      <c r="D327" s="228" t="s">
        <v>479</v>
      </c>
    </row>
    <row r="328" spans="1:4" x14ac:dyDescent="0.2">
      <c r="A328" s="225">
        <v>198</v>
      </c>
      <c r="B328" s="226">
        <v>1255</v>
      </c>
      <c r="C328" s="227" t="s">
        <v>279</v>
      </c>
      <c r="D328" s="228" t="s">
        <v>479</v>
      </c>
    </row>
    <row r="329" spans="1:4" x14ac:dyDescent="0.2">
      <c r="A329" s="225">
        <v>199</v>
      </c>
      <c r="B329" s="226">
        <v>1256</v>
      </c>
      <c r="C329" s="227" t="s">
        <v>279</v>
      </c>
      <c r="D329" s="228" t="s">
        <v>479</v>
      </c>
    </row>
    <row r="330" spans="1:4" x14ac:dyDescent="0.2">
      <c r="A330" s="225">
        <v>199</v>
      </c>
      <c r="B330" s="226">
        <v>1257</v>
      </c>
      <c r="C330" s="227" t="s">
        <v>279</v>
      </c>
      <c r="D330" s="228" t="s">
        <v>479</v>
      </c>
    </row>
    <row r="331" spans="1:4" x14ac:dyDescent="0.2">
      <c r="A331" s="225">
        <v>201</v>
      </c>
      <c r="B331" s="226">
        <v>1265</v>
      </c>
      <c r="C331" s="227" t="s">
        <v>279</v>
      </c>
      <c r="D331" s="228" t="s">
        <v>479</v>
      </c>
    </row>
    <row r="332" spans="1:4" x14ac:dyDescent="0.2">
      <c r="A332" s="225">
        <v>201</v>
      </c>
      <c r="B332" s="226">
        <v>1266</v>
      </c>
      <c r="C332" s="227" t="s">
        <v>279</v>
      </c>
      <c r="D332" s="228" t="s">
        <v>479</v>
      </c>
    </row>
    <row r="333" spans="1:4" x14ac:dyDescent="0.2">
      <c r="A333" s="225">
        <v>202</v>
      </c>
      <c r="B333" s="226">
        <v>1267</v>
      </c>
      <c r="C333" s="227" t="s">
        <v>279</v>
      </c>
      <c r="D333" s="228" t="s">
        <v>479</v>
      </c>
    </row>
    <row r="334" spans="1:4" x14ac:dyDescent="0.2">
      <c r="A334" s="225">
        <v>202</v>
      </c>
      <c r="B334" s="226">
        <v>1268</v>
      </c>
      <c r="C334" s="227" t="s">
        <v>279</v>
      </c>
      <c r="D334" s="228" t="s">
        <v>479</v>
      </c>
    </row>
    <row r="335" spans="1:4" x14ac:dyDescent="0.2">
      <c r="A335" s="225">
        <v>203</v>
      </c>
      <c r="B335" s="226">
        <v>1269</v>
      </c>
      <c r="C335" s="227" t="s">
        <v>279</v>
      </c>
      <c r="D335" s="228" t="s">
        <v>479</v>
      </c>
    </row>
    <row r="336" spans="1:4" x14ac:dyDescent="0.2">
      <c r="A336" s="225">
        <v>203</v>
      </c>
      <c r="B336" s="226">
        <v>1270</v>
      </c>
      <c r="C336" s="227" t="s">
        <v>279</v>
      </c>
      <c r="D336" s="228" t="s">
        <v>479</v>
      </c>
    </row>
    <row r="337" spans="1:4" x14ac:dyDescent="0.2">
      <c r="A337" s="225">
        <v>204</v>
      </c>
      <c r="B337" s="226">
        <v>1271</v>
      </c>
      <c r="C337" s="227" t="s">
        <v>279</v>
      </c>
      <c r="D337" s="228" t="s">
        <v>479</v>
      </c>
    </row>
    <row r="338" spans="1:4" x14ac:dyDescent="0.2">
      <c r="A338" s="225">
        <v>204</v>
      </c>
      <c r="B338" s="226">
        <v>1272</v>
      </c>
      <c r="C338" s="227" t="s">
        <v>279</v>
      </c>
      <c r="D338" s="228" t="s">
        <v>479</v>
      </c>
    </row>
    <row r="339" spans="1:4" x14ac:dyDescent="0.2">
      <c r="A339" s="225">
        <v>205</v>
      </c>
      <c r="B339" s="226">
        <v>1273</v>
      </c>
      <c r="C339" s="227" t="s">
        <v>279</v>
      </c>
      <c r="D339" s="228" t="s">
        <v>479</v>
      </c>
    </row>
    <row r="340" spans="1:4" x14ac:dyDescent="0.2">
      <c r="A340" s="225">
        <v>205</v>
      </c>
      <c r="B340" s="226">
        <v>1274</v>
      </c>
      <c r="C340" s="227" t="s">
        <v>279</v>
      </c>
      <c r="D340" s="228" t="s">
        <v>479</v>
      </c>
    </row>
    <row r="341" spans="1:4" x14ac:dyDescent="0.2">
      <c r="A341" s="225">
        <v>206</v>
      </c>
      <c r="B341" s="226">
        <v>1275</v>
      </c>
      <c r="C341" s="227" t="s">
        <v>279</v>
      </c>
      <c r="D341" s="228" t="s">
        <v>479</v>
      </c>
    </row>
    <row r="342" spans="1:4" x14ac:dyDescent="0.2">
      <c r="A342" s="225">
        <v>206</v>
      </c>
      <c r="B342" s="226">
        <v>1276</v>
      </c>
      <c r="C342" s="227" t="s">
        <v>279</v>
      </c>
      <c r="D342" s="228" t="s">
        <v>479</v>
      </c>
    </row>
    <row r="343" spans="1:4" x14ac:dyDescent="0.2">
      <c r="A343" s="225">
        <v>207</v>
      </c>
      <c r="B343" s="226">
        <v>1277</v>
      </c>
      <c r="C343" s="227" t="s">
        <v>279</v>
      </c>
      <c r="D343" s="228" t="s">
        <v>479</v>
      </c>
    </row>
    <row r="344" spans="1:4" x14ac:dyDescent="0.2">
      <c r="A344" s="225">
        <v>207</v>
      </c>
      <c r="B344" s="226">
        <v>1278</v>
      </c>
      <c r="C344" s="227" t="s">
        <v>279</v>
      </c>
      <c r="D344" s="228" t="s">
        <v>479</v>
      </c>
    </row>
    <row r="345" spans="1:4" x14ac:dyDescent="0.2">
      <c r="A345" s="225">
        <v>208</v>
      </c>
      <c r="B345" s="226">
        <v>1279</v>
      </c>
      <c r="C345" s="227" t="s">
        <v>279</v>
      </c>
      <c r="D345" s="228" t="s">
        <v>479</v>
      </c>
    </row>
    <row r="346" spans="1:4" x14ac:dyDescent="0.2">
      <c r="A346" s="225">
        <v>208</v>
      </c>
      <c r="B346" s="226">
        <v>1280</v>
      </c>
      <c r="C346" s="227" t="s">
        <v>279</v>
      </c>
      <c r="D346" s="228" t="s">
        <v>479</v>
      </c>
    </row>
    <row r="347" spans="1:4" x14ac:dyDescent="0.2">
      <c r="A347" s="225">
        <v>209</v>
      </c>
      <c r="B347" s="226">
        <v>1286</v>
      </c>
      <c r="C347" s="227" t="s">
        <v>279</v>
      </c>
      <c r="D347" s="228">
        <v>2</v>
      </c>
    </row>
    <row r="348" spans="1:4" x14ac:dyDescent="0.2">
      <c r="A348" s="225">
        <v>209</v>
      </c>
      <c r="B348" s="226">
        <v>1287</v>
      </c>
      <c r="C348" s="227" t="s">
        <v>279</v>
      </c>
      <c r="D348" s="228">
        <v>1</v>
      </c>
    </row>
    <row r="349" spans="1:4" x14ac:dyDescent="0.2">
      <c r="A349" s="225">
        <v>210</v>
      </c>
      <c r="B349" s="226">
        <v>1293</v>
      </c>
      <c r="C349" s="227" t="s">
        <v>279</v>
      </c>
      <c r="D349" s="228">
        <v>2</v>
      </c>
    </row>
    <row r="350" spans="1:4" x14ac:dyDescent="0.2">
      <c r="A350" s="225">
        <v>210</v>
      </c>
      <c r="B350" s="226">
        <v>1294</v>
      </c>
      <c r="C350" s="227" t="s">
        <v>279</v>
      </c>
      <c r="D350" s="228">
        <v>1</v>
      </c>
    </row>
    <row r="351" spans="1:4" x14ac:dyDescent="0.2">
      <c r="A351" s="225">
        <v>211</v>
      </c>
      <c r="B351" s="226">
        <v>1295</v>
      </c>
      <c r="C351" s="227" t="s">
        <v>279</v>
      </c>
      <c r="D351" s="228">
        <v>2</v>
      </c>
    </row>
    <row r="352" spans="1:4" x14ac:dyDescent="0.2">
      <c r="A352" s="225">
        <v>211</v>
      </c>
      <c r="B352" s="226">
        <v>1296</v>
      </c>
      <c r="C352" s="227" t="s">
        <v>279</v>
      </c>
      <c r="D352" s="228">
        <v>1</v>
      </c>
    </row>
    <row r="353" spans="1:4" x14ac:dyDescent="0.2">
      <c r="A353" s="225">
        <v>212</v>
      </c>
      <c r="B353" s="226">
        <v>1297</v>
      </c>
      <c r="C353" s="227" t="s">
        <v>279</v>
      </c>
      <c r="D353" s="228">
        <v>2</v>
      </c>
    </row>
    <row r="354" spans="1:4" x14ac:dyDescent="0.2">
      <c r="A354" s="225">
        <v>212</v>
      </c>
      <c r="B354" s="226">
        <v>1298</v>
      </c>
      <c r="C354" s="227" t="s">
        <v>279</v>
      </c>
      <c r="D354" s="228">
        <v>1</v>
      </c>
    </row>
    <row r="355" spans="1:4" x14ac:dyDescent="0.2">
      <c r="A355" s="225">
        <v>213</v>
      </c>
      <c r="B355" s="226">
        <v>1299</v>
      </c>
      <c r="C355" s="227" t="s">
        <v>279</v>
      </c>
      <c r="D355" s="228">
        <v>2</v>
      </c>
    </row>
    <row r="356" spans="1:4" x14ac:dyDescent="0.2">
      <c r="A356" s="225">
        <v>213</v>
      </c>
      <c r="B356" s="226">
        <v>1300</v>
      </c>
      <c r="C356" s="227" t="s">
        <v>279</v>
      </c>
      <c r="D356" s="228">
        <v>1</v>
      </c>
    </row>
    <row r="357" spans="1:4" x14ac:dyDescent="0.2">
      <c r="A357" s="225">
        <v>214</v>
      </c>
      <c r="B357" s="226">
        <v>1326</v>
      </c>
      <c r="C357" s="227" t="s">
        <v>279</v>
      </c>
      <c r="D357" s="228">
        <v>2</v>
      </c>
    </row>
    <row r="358" spans="1:4" x14ac:dyDescent="0.2">
      <c r="A358" s="225">
        <v>214</v>
      </c>
      <c r="B358" s="226">
        <v>1327</v>
      </c>
      <c r="C358" s="227" t="s">
        <v>279</v>
      </c>
      <c r="D358" s="228">
        <v>1</v>
      </c>
    </row>
    <row r="359" spans="1:4" x14ac:dyDescent="0.2">
      <c r="A359" s="225">
        <v>215</v>
      </c>
      <c r="B359" s="226">
        <v>1328</v>
      </c>
      <c r="C359" s="227" t="s">
        <v>279</v>
      </c>
      <c r="D359" s="228">
        <v>2</v>
      </c>
    </row>
    <row r="360" spans="1:4" x14ac:dyDescent="0.2">
      <c r="A360" s="225">
        <v>215</v>
      </c>
      <c r="B360" s="226">
        <v>1329</v>
      </c>
      <c r="C360" s="227" t="s">
        <v>279</v>
      </c>
      <c r="D360" s="228">
        <v>1</v>
      </c>
    </row>
    <row r="361" spans="1:4" x14ac:dyDescent="0.2">
      <c r="A361" s="225">
        <v>216</v>
      </c>
      <c r="B361" s="226">
        <v>1330</v>
      </c>
      <c r="C361" s="227" t="s">
        <v>279</v>
      </c>
      <c r="D361" s="228">
        <v>2</v>
      </c>
    </row>
    <row r="362" spans="1:4" x14ac:dyDescent="0.2">
      <c r="A362" s="225">
        <v>216</v>
      </c>
      <c r="B362" s="226">
        <v>1331</v>
      </c>
      <c r="C362" s="227" t="s">
        <v>279</v>
      </c>
      <c r="D362" s="228">
        <v>1</v>
      </c>
    </row>
    <row r="363" spans="1:4" x14ac:dyDescent="0.2">
      <c r="A363" s="225">
        <v>217</v>
      </c>
      <c r="B363" s="226">
        <v>1332</v>
      </c>
      <c r="C363" s="227" t="s">
        <v>279</v>
      </c>
      <c r="D363" s="228">
        <v>2</v>
      </c>
    </row>
    <row r="364" spans="1:4" x14ac:dyDescent="0.2">
      <c r="A364" s="225">
        <v>217</v>
      </c>
      <c r="B364" s="226">
        <v>1333</v>
      </c>
      <c r="C364" s="227" t="s">
        <v>279</v>
      </c>
      <c r="D364" s="228">
        <v>1</v>
      </c>
    </row>
    <row r="365" spans="1:4" x14ac:dyDescent="0.2">
      <c r="A365" s="225">
        <v>218</v>
      </c>
      <c r="B365" s="226">
        <v>1334</v>
      </c>
      <c r="C365" s="227" t="s">
        <v>279</v>
      </c>
      <c r="D365" s="228">
        <v>2</v>
      </c>
    </row>
    <row r="366" spans="1:4" x14ac:dyDescent="0.2">
      <c r="A366" s="225">
        <v>218</v>
      </c>
      <c r="B366" s="226">
        <v>1335</v>
      </c>
      <c r="C366" s="227" t="s">
        <v>279</v>
      </c>
      <c r="D366" s="228">
        <v>1</v>
      </c>
    </row>
    <row r="367" spans="1:4" x14ac:dyDescent="0.2">
      <c r="A367" s="225">
        <v>219</v>
      </c>
      <c r="B367" s="226">
        <v>1336</v>
      </c>
      <c r="C367" s="227" t="s">
        <v>279</v>
      </c>
      <c r="D367" s="228">
        <v>2</v>
      </c>
    </row>
    <row r="368" spans="1:4" x14ac:dyDescent="0.2">
      <c r="A368" s="225">
        <v>219</v>
      </c>
      <c r="B368" s="226">
        <v>1337</v>
      </c>
      <c r="C368" s="227" t="s">
        <v>279</v>
      </c>
      <c r="D368" s="228">
        <v>1</v>
      </c>
    </row>
    <row r="369" spans="1:4" x14ac:dyDescent="0.2">
      <c r="A369" s="225">
        <v>220</v>
      </c>
      <c r="B369" s="226">
        <v>1338</v>
      </c>
      <c r="C369" s="227" t="s">
        <v>279</v>
      </c>
      <c r="D369" s="228">
        <v>2</v>
      </c>
    </row>
    <row r="370" spans="1:4" x14ac:dyDescent="0.2">
      <c r="A370" s="225">
        <v>220</v>
      </c>
      <c r="B370" s="226">
        <v>1339</v>
      </c>
      <c r="C370" s="227" t="s">
        <v>279</v>
      </c>
      <c r="D370" s="228">
        <v>1</v>
      </c>
    </row>
    <row r="371" spans="1:4" x14ac:dyDescent="0.2">
      <c r="A371" s="225">
        <v>221</v>
      </c>
      <c r="B371" s="226">
        <v>1340</v>
      </c>
      <c r="C371" s="227" t="s">
        <v>279</v>
      </c>
      <c r="D371" s="228">
        <v>2</v>
      </c>
    </row>
    <row r="372" spans="1:4" x14ac:dyDescent="0.2">
      <c r="A372" s="225">
        <v>221</v>
      </c>
      <c r="B372" s="226">
        <v>1341</v>
      </c>
      <c r="C372" s="227" t="s">
        <v>279</v>
      </c>
      <c r="D372" s="228">
        <v>1</v>
      </c>
    </row>
    <row r="373" spans="1:4" x14ac:dyDescent="0.2">
      <c r="A373" s="225">
        <v>222</v>
      </c>
      <c r="B373" s="226">
        <v>1342</v>
      </c>
      <c r="C373" s="227" t="s">
        <v>279</v>
      </c>
      <c r="D373" s="228">
        <v>2</v>
      </c>
    </row>
    <row r="374" spans="1:4" x14ac:dyDescent="0.2">
      <c r="A374" s="225">
        <v>222</v>
      </c>
      <c r="B374" s="226">
        <v>1343</v>
      </c>
      <c r="C374" s="227" t="s">
        <v>279</v>
      </c>
      <c r="D374" s="228">
        <v>1</v>
      </c>
    </row>
    <row r="375" spans="1:4" x14ac:dyDescent="0.2">
      <c r="A375" s="225">
        <v>223</v>
      </c>
      <c r="B375" s="226">
        <v>1344</v>
      </c>
      <c r="C375" s="227" t="s">
        <v>279</v>
      </c>
      <c r="D375" s="228">
        <v>2</v>
      </c>
    </row>
    <row r="376" spans="1:4" x14ac:dyDescent="0.2">
      <c r="A376" s="225">
        <v>223</v>
      </c>
      <c r="B376" s="226">
        <v>1345</v>
      </c>
      <c r="C376" s="227" t="s">
        <v>279</v>
      </c>
      <c r="D376" s="228">
        <v>1</v>
      </c>
    </row>
    <row r="377" spans="1:4" x14ac:dyDescent="0.2">
      <c r="A377" s="225">
        <v>224</v>
      </c>
      <c r="B377" s="226">
        <v>1353</v>
      </c>
      <c r="C377" s="227" t="s">
        <v>279</v>
      </c>
      <c r="D377" s="228">
        <v>2</v>
      </c>
    </row>
    <row r="378" spans="1:4" x14ac:dyDescent="0.2">
      <c r="A378" s="225">
        <v>224</v>
      </c>
      <c r="B378" s="226">
        <v>1354</v>
      </c>
      <c r="C378" s="227" t="s">
        <v>279</v>
      </c>
      <c r="D378" s="228">
        <v>1</v>
      </c>
    </row>
    <row r="379" spans="1:4" x14ac:dyDescent="0.2">
      <c r="A379" s="225">
        <v>225</v>
      </c>
      <c r="B379" s="226">
        <v>1355</v>
      </c>
      <c r="C379" s="227" t="s">
        <v>279</v>
      </c>
      <c r="D379" s="228">
        <v>2</v>
      </c>
    </row>
    <row r="380" spans="1:4" x14ac:dyDescent="0.2">
      <c r="A380" s="225">
        <v>225</v>
      </c>
      <c r="B380" s="226">
        <v>1356</v>
      </c>
      <c r="C380" s="227" t="s">
        <v>279</v>
      </c>
      <c r="D380" s="228">
        <v>1</v>
      </c>
    </row>
    <row r="381" spans="1:4" x14ac:dyDescent="0.2">
      <c r="A381" s="225">
        <v>226</v>
      </c>
      <c r="B381" s="226">
        <v>1357</v>
      </c>
      <c r="C381" s="227" t="s">
        <v>279</v>
      </c>
      <c r="D381" s="228">
        <v>2</v>
      </c>
    </row>
    <row r="382" spans="1:4" x14ac:dyDescent="0.2">
      <c r="A382" s="225">
        <v>226</v>
      </c>
      <c r="B382" s="226">
        <v>1358</v>
      </c>
      <c r="C382" s="227" t="s">
        <v>279</v>
      </c>
      <c r="D382" s="228">
        <v>1</v>
      </c>
    </row>
    <row r="383" spans="1:4" x14ac:dyDescent="0.2">
      <c r="A383" s="225">
        <v>227</v>
      </c>
      <c r="B383" s="226">
        <v>1359</v>
      </c>
      <c r="C383" s="227" t="s">
        <v>279</v>
      </c>
      <c r="D383" s="228">
        <v>2</v>
      </c>
    </row>
    <row r="384" spans="1:4" x14ac:dyDescent="0.2">
      <c r="A384" s="225">
        <v>227</v>
      </c>
      <c r="B384" s="226">
        <v>1360</v>
      </c>
      <c r="C384" s="227" t="s">
        <v>279</v>
      </c>
      <c r="D384" s="228">
        <v>1</v>
      </c>
    </row>
    <row r="385" spans="1:4" x14ac:dyDescent="0.2">
      <c r="A385" s="225">
        <v>228</v>
      </c>
      <c r="B385" s="226">
        <v>1361</v>
      </c>
      <c r="C385" s="227" t="s">
        <v>290</v>
      </c>
      <c r="D385" s="228" t="s">
        <v>241</v>
      </c>
    </row>
    <row r="386" spans="1:4" x14ac:dyDescent="0.2">
      <c r="A386" s="225">
        <v>228</v>
      </c>
      <c r="B386" s="226">
        <v>1399</v>
      </c>
      <c r="C386" s="227" t="s">
        <v>290</v>
      </c>
      <c r="D386" s="228" t="s">
        <v>241</v>
      </c>
    </row>
    <row r="387" spans="1:4" x14ac:dyDescent="0.2">
      <c r="A387" s="225">
        <v>229</v>
      </c>
      <c r="B387" s="226">
        <v>1362</v>
      </c>
      <c r="C387" s="227" t="s">
        <v>290</v>
      </c>
      <c r="D387" s="228" t="s">
        <v>241</v>
      </c>
    </row>
    <row r="388" spans="1:4" x14ac:dyDescent="0.2">
      <c r="A388" s="225">
        <v>229</v>
      </c>
      <c r="B388" s="226">
        <v>1400</v>
      </c>
      <c r="C388" s="227" t="s">
        <v>290</v>
      </c>
      <c r="D388" s="228" t="s">
        <v>241</v>
      </c>
    </row>
    <row r="389" spans="1:4" x14ac:dyDescent="0.2">
      <c r="A389" s="225">
        <v>230</v>
      </c>
      <c r="B389" s="226">
        <v>1363</v>
      </c>
      <c r="C389" s="227" t="s">
        <v>279</v>
      </c>
      <c r="D389" s="228" t="s">
        <v>241</v>
      </c>
    </row>
    <row r="390" spans="1:4" x14ac:dyDescent="0.2">
      <c r="A390" s="225">
        <v>230</v>
      </c>
      <c r="B390" s="226">
        <v>1401</v>
      </c>
      <c r="C390" s="227" t="s">
        <v>279</v>
      </c>
      <c r="D390" s="228" t="s">
        <v>241</v>
      </c>
    </row>
    <row r="391" spans="1:4" x14ac:dyDescent="0.2">
      <c r="A391" s="225">
        <v>231</v>
      </c>
      <c r="B391" s="226">
        <v>1371</v>
      </c>
      <c r="C391" s="227" t="s">
        <v>267</v>
      </c>
      <c r="D391" s="228">
        <v>2</v>
      </c>
    </row>
    <row r="392" spans="1:4" x14ac:dyDescent="0.2">
      <c r="A392" s="225">
        <v>231</v>
      </c>
      <c r="B392" s="226">
        <v>1372</v>
      </c>
      <c r="C392" s="227" t="s">
        <v>267</v>
      </c>
      <c r="D392" s="228">
        <v>1</v>
      </c>
    </row>
    <row r="393" spans="1:4" x14ac:dyDescent="0.2">
      <c r="A393" s="225">
        <v>233</v>
      </c>
      <c r="B393" s="226">
        <v>1375</v>
      </c>
      <c r="C393" s="227" t="s">
        <v>267</v>
      </c>
      <c r="D393" s="228">
        <v>2</v>
      </c>
    </row>
    <row r="394" spans="1:4" x14ac:dyDescent="0.2">
      <c r="A394" s="225">
        <v>233</v>
      </c>
      <c r="B394" s="226">
        <v>1376</v>
      </c>
      <c r="C394" s="227" t="s">
        <v>267</v>
      </c>
      <c r="D394" s="228">
        <v>1</v>
      </c>
    </row>
    <row r="395" spans="1:4" x14ac:dyDescent="0.2">
      <c r="A395" s="225">
        <v>234</v>
      </c>
      <c r="B395" s="226">
        <v>1377</v>
      </c>
      <c r="C395" s="227" t="s">
        <v>267</v>
      </c>
      <c r="D395" s="228">
        <v>2</v>
      </c>
    </row>
    <row r="396" spans="1:4" x14ac:dyDescent="0.2">
      <c r="A396" s="225">
        <v>234</v>
      </c>
      <c r="B396" s="226">
        <v>1378</v>
      </c>
      <c r="C396" s="227" t="s">
        <v>267</v>
      </c>
      <c r="D396" s="228">
        <v>1</v>
      </c>
    </row>
    <row r="397" spans="1:4" x14ac:dyDescent="0.2">
      <c r="A397" s="225">
        <v>235</v>
      </c>
      <c r="B397" s="226">
        <v>1379</v>
      </c>
      <c r="C397" s="227" t="s">
        <v>267</v>
      </c>
      <c r="D397" s="228">
        <v>2</v>
      </c>
    </row>
    <row r="398" spans="1:4" x14ac:dyDescent="0.2">
      <c r="A398" s="225">
        <v>235</v>
      </c>
      <c r="B398" s="226">
        <v>1380</v>
      </c>
      <c r="C398" s="227" t="s">
        <v>267</v>
      </c>
      <c r="D398" s="228">
        <v>1</v>
      </c>
    </row>
    <row r="399" spans="1:4" x14ac:dyDescent="0.2">
      <c r="A399" s="225">
        <v>236</v>
      </c>
      <c r="B399" s="226">
        <v>1381</v>
      </c>
      <c r="C399" s="227" t="s">
        <v>267</v>
      </c>
      <c r="D399" s="228">
        <v>2</v>
      </c>
    </row>
    <row r="400" spans="1:4" x14ac:dyDescent="0.2">
      <c r="A400" s="225">
        <v>236</v>
      </c>
      <c r="B400" s="226">
        <v>1382</v>
      </c>
      <c r="C400" s="227" t="s">
        <v>267</v>
      </c>
      <c r="D400" s="228">
        <v>1</v>
      </c>
    </row>
    <row r="401" spans="1:4" x14ac:dyDescent="0.2">
      <c r="A401" s="225">
        <v>237</v>
      </c>
      <c r="B401" s="226">
        <v>1383</v>
      </c>
      <c r="C401" s="227" t="s">
        <v>267</v>
      </c>
      <c r="D401" s="228">
        <v>2</v>
      </c>
    </row>
    <row r="402" spans="1:4" x14ac:dyDescent="0.2">
      <c r="A402" s="225">
        <v>237</v>
      </c>
      <c r="B402" s="226">
        <v>1384</v>
      </c>
      <c r="C402" s="227" t="s">
        <v>267</v>
      </c>
      <c r="D402" s="228">
        <v>1</v>
      </c>
    </row>
    <row r="403" spans="1:4" x14ac:dyDescent="0.2">
      <c r="A403" s="225">
        <v>238</v>
      </c>
      <c r="B403" s="226">
        <v>1385</v>
      </c>
      <c r="C403" s="227" t="s">
        <v>279</v>
      </c>
      <c r="D403" s="228">
        <v>2</v>
      </c>
    </row>
    <row r="404" spans="1:4" x14ac:dyDescent="0.2">
      <c r="A404" s="225">
        <v>238</v>
      </c>
      <c r="B404" s="226">
        <v>1386</v>
      </c>
      <c r="C404" s="227" t="s">
        <v>279</v>
      </c>
      <c r="D404" s="228">
        <v>1</v>
      </c>
    </row>
    <row r="405" spans="1:4" x14ac:dyDescent="0.2">
      <c r="A405" s="225">
        <v>241</v>
      </c>
      <c r="B405" s="226">
        <v>1042</v>
      </c>
      <c r="C405" s="227" t="s">
        <v>291</v>
      </c>
      <c r="D405" s="228">
        <v>2</v>
      </c>
    </row>
    <row r="406" spans="1:4" x14ac:dyDescent="0.2">
      <c r="A406" s="225">
        <v>241</v>
      </c>
      <c r="B406" s="226">
        <v>1043</v>
      </c>
      <c r="C406" s="227" t="s">
        <v>291</v>
      </c>
      <c r="D406" s="228">
        <v>1</v>
      </c>
    </row>
    <row r="407" spans="1:4" x14ac:dyDescent="0.2">
      <c r="A407" s="225">
        <v>242</v>
      </c>
      <c r="B407" s="226">
        <v>44</v>
      </c>
      <c r="C407" s="227" t="s">
        <v>292</v>
      </c>
      <c r="D407" s="228">
        <v>1</v>
      </c>
    </row>
    <row r="408" spans="1:4" x14ac:dyDescent="0.2">
      <c r="A408" s="225">
        <v>242</v>
      </c>
      <c r="B408" s="226">
        <v>208</v>
      </c>
      <c r="C408" s="227" t="s">
        <v>292</v>
      </c>
      <c r="D408" s="228">
        <v>2</v>
      </c>
    </row>
    <row r="409" spans="1:4" x14ac:dyDescent="0.2">
      <c r="A409" s="225">
        <v>243</v>
      </c>
      <c r="B409" s="226">
        <v>21</v>
      </c>
      <c r="C409" s="227" t="s">
        <v>293</v>
      </c>
      <c r="D409" s="228">
        <v>1</v>
      </c>
    </row>
    <row r="410" spans="1:4" x14ac:dyDescent="0.2">
      <c r="A410" s="225">
        <v>243</v>
      </c>
      <c r="B410" s="226">
        <v>231</v>
      </c>
      <c r="C410" s="227" t="s">
        <v>293</v>
      </c>
      <c r="D410" s="228" t="s">
        <v>483</v>
      </c>
    </row>
    <row r="411" spans="1:4" x14ac:dyDescent="0.2">
      <c r="A411" s="225">
        <v>244</v>
      </c>
      <c r="B411" s="226">
        <v>40</v>
      </c>
      <c r="C411" s="227" t="s">
        <v>279</v>
      </c>
      <c r="D411" s="228">
        <v>1</v>
      </c>
    </row>
    <row r="412" spans="1:4" x14ac:dyDescent="0.2">
      <c r="A412" s="225">
        <v>244</v>
      </c>
      <c r="B412" s="226">
        <v>206</v>
      </c>
      <c r="C412" s="227" t="s">
        <v>279</v>
      </c>
      <c r="D412" s="228">
        <v>2</v>
      </c>
    </row>
    <row r="413" spans="1:4" x14ac:dyDescent="0.2">
      <c r="A413" s="225">
        <v>245</v>
      </c>
      <c r="B413" s="226">
        <v>1012</v>
      </c>
      <c r="C413" s="227" t="s">
        <v>292</v>
      </c>
      <c r="D413" s="228">
        <v>2</v>
      </c>
    </row>
    <row r="414" spans="1:4" x14ac:dyDescent="0.2">
      <c r="A414" s="225">
        <v>245</v>
      </c>
      <c r="B414" s="226">
        <v>1013</v>
      </c>
      <c r="C414" s="227" t="s">
        <v>292</v>
      </c>
      <c r="D414" s="228">
        <v>1</v>
      </c>
    </row>
    <row r="415" spans="1:4" x14ac:dyDescent="0.2">
      <c r="A415" s="225">
        <v>246</v>
      </c>
      <c r="B415" s="226">
        <v>160</v>
      </c>
      <c r="C415" s="227" t="s">
        <v>294</v>
      </c>
      <c r="D415" s="228">
        <v>2</v>
      </c>
    </row>
    <row r="416" spans="1:4" x14ac:dyDescent="0.2">
      <c r="A416" s="225">
        <v>246</v>
      </c>
      <c r="B416" s="226">
        <v>276</v>
      </c>
      <c r="C416" s="227" t="s">
        <v>294</v>
      </c>
      <c r="D416" s="228">
        <v>1</v>
      </c>
    </row>
    <row r="417" spans="1:4" x14ac:dyDescent="0.2">
      <c r="A417" s="225">
        <v>246</v>
      </c>
      <c r="B417" s="226">
        <v>277</v>
      </c>
      <c r="C417" s="227" t="s">
        <v>294</v>
      </c>
      <c r="D417" s="228">
        <v>1</v>
      </c>
    </row>
    <row r="418" spans="1:4" x14ac:dyDescent="0.2">
      <c r="A418" s="225">
        <v>247</v>
      </c>
      <c r="B418" s="226">
        <v>1288</v>
      </c>
      <c r="C418" s="227" t="s">
        <v>292</v>
      </c>
      <c r="D418" s="228">
        <v>1</v>
      </c>
    </row>
    <row r="419" spans="1:4" x14ac:dyDescent="0.2">
      <c r="A419" s="225">
        <v>247</v>
      </c>
      <c r="B419" s="226">
        <v>1289</v>
      </c>
      <c r="C419" s="227" t="s">
        <v>292</v>
      </c>
      <c r="D419" s="228">
        <v>2</v>
      </c>
    </row>
    <row r="420" spans="1:4" x14ac:dyDescent="0.2">
      <c r="A420" s="225">
        <v>248</v>
      </c>
      <c r="B420" s="226">
        <v>1174</v>
      </c>
      <c r="C420" s="227" t="s">
        <v>279</v>
      </c>
      <c r="D420" s="228">
        <v>1</v>
      </c>
    </row>
    <row r="421" spans="1:4" x14ac:dyDescent="0.2">
      <c r="A421" s="225">
        <v>248</v>
      </c>
      <c r="B421" s="226">
        <v>1175</v>
      </c>
      <c r="C421" s="227" t="s">
        <v>279</v>
      </c>
      <c r="D421" s="228">
        <v>2</v>
      </c>
    </row>
    <row r="422" spans="1:4" x14ac:dyDescent="0.2">
      <c r="A422" s="225">
        <v>249</v>
      </c>
      <c r="B422" s="226">
        <v>1351</v>
      </c>
      <c r="C422" s="227" t="s">
        <v>292</v>
      </c>
      <c r="D422" s="228">
        <v>2</v>
      </c>
    </row>
    <row r="423" spans="1:4" x14ac:dyDescent="0.2">
      <c r="A423" s="225">
        <v>249</v>
      </c>
      <c r="B423" s="226">
        <v>1352</v>
      </c>
      <c r="C423" s="227" t="s">
        <v>292</v>
      </c>
      <c r="D423" s="228">
        <v>1</v>
      </c>
    </row>
    <row r="424" spans="1:4" x14ac:dyDescent="0.2">
      <c r="A424" s="225">
        <v>250</v>
      </c>
      <c r="B424" s="226">
        <v>206</v>
      </c>
      <c r="C424" s="227" t="s">
        <v>295</v>
      </c>
      <c r="D424" s="228" t="s">
        <v>241</v>
      </c>
    </row>
    <row r="425" spans="1:4" x14ac:dyDescent="0.2">
      <c r="A425" s="225">
        <v>251</v>
      </c>
      <c r="B425" s="226">
        <v>210</v>
      </c>
      <c r="C425" s="227" t="s">
        <v>295</v>
      </c>
      <c r="D425" s="228" t="s">
        <v>241</v>
      </c>
    </row>
    <row r="426" spans="1:4" x14ac:dyDescent="0.2">
      <c r="A426" s="225">
        <v>252</v>
      </c>
      <c r="B426" s="226">
        <v>212</v>
      </c>
      <c r="C426" s="227" t="s">
        <v>295</v>
      </c>
      <c r="D426" s="228" t="s">
        <v>241</v>
      </c>
    </row>
    <row r="427" spans="1:4" x14ac:dyDescent="0.2">
      <c r="A427" s="225">
        <v>253</v>
      </c>
      <c r="B427" s="226">
        <v>1290</v>
      </c>
      <c r="C427" s="227" t="s">
        <v>295</v>
      </c>
      <c r="D427" s="228" t="s">
        <v>241</v>
      </c>
    </row>
    <row r="428" spans="1:4" x14ac:dyDescent="0.2">
      <c r="A428" s="225">
        <v>254</v>
      </c>
      <c r="B428" s="226">
        <v>1316</v>
      </c>
      <c r="C428" s="227" t="s">
        <v>296</v>
      </c>
      <c r="D428" s="228">
        <v>2</v>
      </c>
    </row>
    <row r="429" spans="1:4" x14ac:dyDescent="0.2">
      <c r="A429" s="225">
        <v>254</v>
      </c>
      <c r="B429" s="226">
        <v>1317</v>
      </c>
      <c r="C429" s="227" t="s">
        <v>296</v>
      </c>
      <c r="D429" s="228">
        <v>1</v>
      </c>
    </row>
    <row r="430" spans="1:4" x14ac:dyDescent="0.2">
      <c r="A430" s="225">
        <v>255</v>
      </c>
      <c r="B430" s="226">
        <v>1320</v>
      </c>
      <c r="C430" s="227" t="s">
        <v>297</v>
      </c>
      <c r="D430" s="228">
        <v>2</v>
      </c>
    </row>
    <row r="431" spans="1:4" x14ac:dyDescent="0.2">
      <c r="A431" s="225">
        <v>255</v>
      </c>
      <c r="B431" s="226">
        <v>1321</v>
      </c>
      <c r="C431" s="227" t="s">
        <v>297</v>
      </c>
      <c r="D431" s="228">
        <v>1</v>
      </c>
    </row>
    <row r="432" spans="1:4" x14ac:dyDescent="0.2">
      <c r="A432" s="225">
        <v>257</v>
      </c>
      <c r="B432" s="226">
        <v>57</v>
      </c>
      <c r="C432" s="227" t="s">
        <v>298</v>
      </c>
      <c r="D432" s="228">
        <v>1</v>
      </c>
    </row>
    <row r="433" spans="1:4" x14ac:dyDescent="0.2">
      <c r="A433" s="225">
        <v>257</v>
      </c>
      <c r="B433" s="226">
        <v>196</v>
      </c>
      <c r="C433" s="227" t="s">
        <v>298</v>
      </c>
      <c r="D433" s="228">
        <v>2</v>
      </c>
    </row>
    <row r="434" spans="1:4" x14ac:dyDescent="0.2">
      <c r="A434" s="225">
        <v>258</v>
      </c>
      <c r="B434" s="226">
        <v>56</v>
      </c>
      <c r="C434" s="227" t="s">
        <v>299</v>
      </c>
      <c r="D434" s="228">
        <v>1</v>
      </c>
    </row>
    <row r="435" spans="1:4" x14ac:dyDescent="0.2">
      <c r="A435" s="225">
        <v>258</v>
      </c>
      <c r="B435" s="226">
        <v>195</v>
      </c>
      <c r="C435" s="227" t="s">
        <v>299</v>
      </c>
      <c r="D435" s="228">
        <v>2</v>
      </c>
    </row>
    <row r="436" spans="1:4" x14ac:dyDescent="0.2">
      <c r="A436" s="225">
        <v>259</v>
      </c>
      <c r="B436" s="226">
        <v>94</v>
      </c>
      <c r="C436" s="227" t="s">
        <v>300</v>
      </c>
      <c r="D436" s="228">
        <v>1</v>
      </c>
    </row>
    <row r="437" spans="1:4" x14ac:dyDescent="0.2">
      <c r="A437" s="225">
        <v>259</v>
      </c>
      <c r="B437" s="226">
        <v>167</v>
      </c>
      <c r="C437" s="227" t="s">
        <v>300</v>
      </c>
      <c r="D437" s="228">
        <v>2</v>
      </c>
    </row>
    <row r="438" spans="1:4" x14ac:dyDescent="0.2">
      <c r="A438" s="225">
        <v>260</v>
      </c>
      <c r="B438" s="226">
        <v>59</v>
      </c>
      <c r="C438" s="227" t="s">
        <v>299</v>
      </c>
      <c r="D438" s="228" t="s">
        <v>479</v>
      </c>
    </row>
    <row r="439" spans="1:4" x14ac:dyDescent="0.2">
      <c r="A439" s="225">
        <v>260</v>
      </c>
      <c r="B439" s="226">
        <v>191</v>
      </c>
      <c r="C439" s="227" t="s">
        <v>299</v>
      </c>
      <c r="D439" s="228" t="s">
        <v>479</v>
      </c>
    </row>
    <row r="440" spans="1:4" x14ac:dyDescent="0.2">
      <c r="A440" s="225">
        <v>261</v>
      </c>
      <c r="B440" s="226">
        <v>55</v>
      </c>
      <c r="C440" s="227" t="s">
        <v>299</v>
      </c>
      <c r="D440" s="228">
        <v>1</v>
      </c>
    </row>
    <row r="441" spans="1:4" x14ac:dyDescent="0.2">
      <c r="A441" s="225">
        <v>261</v>
      </c>
      <c r="B441" s="226">
        <v>194</v>
      </c>
      <c r="C441" s="227" t="s">
        <v>299</v>
      </c>
      <c r="D441" s="228" t="s">
        <v>482</v>
      </c>
    </row>
    <row r="442" spans="1:4" x14ac:dyDescent="0.2">
      <c r="A442" s="225">
        <v>262</v>
      </c>
      <c r="B442" s="226">
        <v>57</v>
      </c>
      <c r="C442" s="227" t="s">
        <v>299</v>
      </c>
      <c r="D442" s="228">
        <v>1</v>
      </c>
    </row>
    <row r="443" spans="1:4" x14ac:dyDescent="0.2">
      <c r="A443" s="225">
        <v>262</v>
      </c>
      <c r="B443" s="226">
        <v>196</v>
      </c>
      <c r="C443" s="227" t="s">
        <v>299</v>
      </c>
      <c r="D443" s="228" t="s">
        <v>484</v>
      </c>
    </row>
    <row r="444" spans="1:4" x14ac:dyDescent="0.2">
      <c r="A444" s="225">
        <v>263</v>
      </c>
      <c r="B444" s="226">
        <v>1010</v>
      </c>
      <c r="C444" s="227" t="s">
        <v>299</v>
      </c>
      <c r="D444" s="228">
        <v>2</v>
      </c>
    </row>
    <row r="445" spans="1:4" x14ac:dyDescent="0.2">
      <c r="A445" s="225">
        <v>263</v>
      </c>
      <c r="B445" s="226">
        <v>1011</v>
      </c>
      <c r="C445" s="227" t="s">
        <v>299</v>
      </c>
      <c r="D445" s="228">
        <v>1</v>
      </c>
    </row>
    <row r="446" spans="1:4" x14ac:dyDescent="0.2">
      <c r="A446" s="225">
        <v>264</v>
      </c>
      <c r="B446" s="226">
        <v>1069</v>
      </c>
      <c r="C446" s="227" t="s">
        <v>299</v>
      </c>
      <c r="D446" s="228">
        <v>1</v>
      </c>
    </row>
    <row r="447" spans="1:4" x14ac:dyDescent="0.2">
      <c r="A447" s="225">
        <v>264</v>
      </c>
      <c r="B447" s="226">
        <v>1070</v>
      </c>
      <c r="C447" s="227" t="s">
        <v>299</v>
      </c>
      <c r="D447" s="228">
        <v>2</v>
      </c>
    </row>
    <row r="448" spans="1:4" x14ac:dyDescent="0.2">
      <c r="A448" s="225">
        <v>265</v>
      </c>
      <c r="B448" s="226">
        <v>190</v>
      </c>
      <c r="C448" s="227" t="s">
        <v>301</v>
      </c>
      <c r="D448" s="228" t="s">
        <v>481</v>
      </c>
    </row>
    <row r="449" spans="1:4" x14ac:dyDescent="0.2">
      <c r="A449" s="225">
        <v>266</v>
      </c>
      <c r="B449" s="226">
        <v>191</v>
      </c>
      <c r="C449" s="227" t="s">
        <v>301</v>
      </c>
      <c r="D449" s="228" t="s">
        <v>241</v>
      </c>
    </row>
    <row r="450" spans="1:4" x14ac:dyDescent="0.2">
      <c r="A450" s="225">
        <v>267</v>
      </c>
      <c r="B450" s="226">
        <v>192</v>
      </c>
      <c r="C450" s="227" t="s">
        <v>301</v>
      </c>
      <c r="D450" s="228" t="s">
        <v>241</v>
      </c>
    </row>
    <row r="451" spans="1:4" x14ac:dyDescent="0.2">
      <c r="A451" s="225">
        <v>268</v>
      </c>
      <c r="B451" s="226">
        <v>193</v>
      </c>
      <c r="C451" s="227" t="s">
        <v>301</v>
      </c>
      <c r="D451" s="228" t="s">
        <v>481</v>
      </c>
    </row>
    <row r="452" spans="1:4" x14ac:dyDescent="0.2">
      <c r="A452" s="225">
        <v>269</v>
      </c>
      <c r="B452" s="226">
        <v>194</v>
      </c>
      <c r="C452" s="227" t="s">
        <v>301</v>
      </c>
      <c r="D452" s="228" t="s">
        <v>241</v>
      </c>
    </row>
    <row r="453" spans="1:4" x14ac:dyDescent="0.2">
      <c r="A453" s="225">
        <v>270</v>
      </c>
      <c r="B453" s="226">
        <v>196</v>
      </c>
      <c r="C453" s="227" t="s">
        <v>301</v>
      </c>
      <c r="D453" s="228" t="s">
        <v>481</v>
      </c>
    </row>
    <row r="454" spans="1:4" x14ac:dyDescent="0.2">
      <c r="A454" s="225">
        <v>271</v>
      </c>
      <c r="B454" s="226">
        <v>1088</v>
      </c>
      <c r="C454" s="227" t="s">
        <v>301</v>
      </c>
      <c r="D454" s="228" t="s">
        <v>241</v>
      </c>
    </row>
    <row r="455" spans="1:4" x14ac:dyDescent="0.2">
      <c r="A455" s="225">
        <v>272</v>
      </c>
      <c r="B455" s="226">
        <v>1089</v>
      </c>
      <c r="C455" s="227" t="s">
        <v>301</v>
      </c>
      <c r="D455" s="228" t="s">
        <v>241</v>
      </c>
    </row>
    <row r="456" spans="1:4" x14ac:dyDescent="0.2">
      <c r="A456" s="225">
        <v>273</v>
      </c>
      <c r="B456" s="226">
        <v>1090</v>
      </c>
      <c r="C456" s="227" t="s">
        <v>301</v>
      </c>
      <c r="D456" s="228" t="s">
        <v>241</v>
      </c>
    </row>
    <row r="457" spans="1:4" x14ac:dyDescent="0.2">
      <c r="A457" s="225">
        <v>274</v>
      </c>
      <c r="B457" s="226">
        <v>1115</v>
      </c>
      <c r="C457" s="227" t="s">
        <v>301</v>
      </c>
      <c r="D457" s="228" t="s">
        <v>241</v>
      </c>
    </row>
    <row r="458" spans="1:4" x14ac:dyDescent="0.2">
      <c r="A458" s="225">
        <v>276</v>
      </c>
      <c r="B458" s="226">
        <v>1347</v>
      </c>
      <c r="C458" s="227" t="s">
        <v>301</v>
      </c>
      <c r="D458" s="228" t="s">
        <v>241</v>
      </c>
    </row>
    <row r="459" spans="1:4" x14ac:dyDescent="0.2">
      <c r="A459" s="225">
        <v>277</v>
      </c>
      <c r="B459" s="226">
        <v>52</v>
      </c>
      <c r="C459" s="227" t="s">
        <v>302</v>
      </c>
      <c r="D459" s="228" t="s">
        <v>241</v>
      </c>
    </row>
    <row r="460" spans="1:4" x14ac:dyDescent="0.2">
      <c r="A460" s="225">
        <v>278</v>
      </c>
      <c r="B460" s="226">
        <v>105</v>
      </c>
      <c r="C460" s="227" t="s">
        <v>303</v>
      </c>
      <c r="D460" s="228" t="s">
        <v>241</v>
      </c>
    </row>
    <row r="461" spans="1:4" x14ac:dyDescent="0.2">
      <c r="A461" s="225">
        <v>279</v>
      </c>
      <c r="B461" s="226">
        <v>16</v>
      </c>
      <c r="C461" s="227" t="s">
        <v>304</v>
      </c>
      <c r="D461" s="228" t="s">
        <v>241</v>
      </c>
    </row>
    <row r="462" spans="1:4" x14ac:dyDescent="0.2">
      <c r="A462" s="225">
        <v>280</v>
      </c>
      <c r="B462" s="226">
        <v>170</v>
      </c>
      <c r="C462" s="227" t="s">
        <v>305</v>
      </c>
      <c r="D462" s="228" t="s">
        <v>479</v>
      </c>
    </row>
    <row r="463" spans="1:4" x14ac:dyDescent="0.2">
      <c r="A463" s="225">
        <v>281</v>
      </c>
      <c r="B463" s="226">
        <v>11</v>
      </c>
      <c r="C463" s="227" t="s">
        <v>306</v>
      </c>
      <c r="D463" s="228">
        <v>2</v>
      </c>
    </row>
    <row r="464" spans="1:4" x14ac:dyDescent="0.2">
      <c r="A464" s="225">
        <v>281</v>
      </c>
      <c r="B464" s="226">
        <v>95</v>
      </c>
      <c r="C464" s="227" t="s">
        <v>306</v>
      </c>
      <c r="D464" s="228">
        <v>1</v>
      </c>
    </row>
    <row r="465" spans="1:4" x14ac:dyDescent="0.2">
      <c r="A465" s="225">
        <v>283</v>
      </c>
      <c r="B465" s="226">
        <v>1016</v>
      </c>
      <c r="C465" s="227" t="s">
        <v>307</v>
      </c>
      <c r="D465" s="228">
        <v>1</v>
      </c>
    </row>
    <row r="466" spans="1:4" x14ac:dyDescent="0.2">
      <c r="A466" s="225">
        <v>283</v>
      </c>
      <c r="B466" s="226">
        <v>1017</v>
      </c>
      <c r="C466" s="227" t="s">
        <v>307</v>
      </c>
      <c r="D466" s="228">
        <v>2</v>
      </c>
    </row>
    <row r="467" spans="1:4" x14ac:dyDescent="0.2">
      <c r="A467" s="225">
        <v>284</v>
      </c>
      <c r="B467" s="226">
        <v>177</v>
      </c>
      <c r="C467" s="227" t="s">
        <v>248</v>
      </c>
      <c r="D467" s="228" t="s">
        <v>241</v>
      </c>
    </row>
    <row r="468" spans="1:4" x14ac:dyDescent="0.2">
      <c r="A468" s="225">
        <v>285</v>
      </c>
      <c r="B468" s="226">
        <v>178</v>
      </c>
      <c r="C468" s="227" t="s">
        <v>248</v>
      </c>
      <c r="D468" s="228" t="s">
        <v>479</v>
      </c>
    </row>
    <row r="469" spans="1:4" x14ac:dyDescent="0.2">
      <c r="A469" s="225">
        <v>286</v>
      </c>
      <c r="B469" s="226">
        <v>103</v>
      </c>
      <c r="C469" s="227" t="s">
        <v>308</v>
      </c>
      <c r="D469" s="228" t="s">
        <v>241</v>
      </c>
    </row>
    <row r="470" spans="1:4" x14ac:dyDescent="0.2">
      <c r="A470" s="225">
        <v>287</v>
      </c>
      <c r="B470" s="226">
        <v>1364</v>
      </c>
      <c r="C470" s="227" t="s">
        <v>309</v>
      </c>
      <c r="D470" s="228" t="s">
        <v>241</v>
      </c>
    </row>
    <row r="471" spans="1:4" x14ac:dyDescent="0.2">
      <c r="A471" s="225">
        <v>287</v>
      </c>
      <c r="B471" s="226">
        <v>1402</v>
      </c>
      <c r="C471" s="227" t="s">
        <v>309</v>
      </c>
      <c r="D471" s="228" t="s">
        <v>241</v>
      </c>
    </row>
    <row r="472" spans="1:4" x14ac:dyDescent="0.2">
      <c r="A472" s="225">
        <v>288</v>
      </c>
      <c r="B472" s="226">
        <v>1036</v>
      </c>
      <c r="C472" s="227" t="s">
        <v>310</v>
      </c>
      <c r="D472" s="228" t="s">
        <v>241</v>
      </c>
    </row>
    <row r="473" spans="1:4" x14ac:dyDescent="0.2">
      <c r="A473" s="225">
        <v>289</v>
      </c>
      <c r="B473" s="226">
        <v>1041</v>
      </c>
      <c r="C473" s="227" t="s">
        <v>310</v>
      </c>
      <c r="D473" s="228" t="s">
        <v>241</v>
      </c>
    </row>
    <row r="474" spans="1:4" x14ac:dyDescent="0.2">
      <c r="A474" s="225">
        <v>290</v>
      </c>
      <c r="B474" s="226">
        <v>1050</v>
      </c>
      <c r="C474" s="227" t="s">
        <v>310</v>
      </c>
      <c r="D474" s="228" t="s">
        <v>241</v>
      </c>
    </row>
    <row r="475" spans="1:4" x14ac:dyDescent="0.2">
      <c r="A475" s="225">
        <v>291</v>
      </c>
      <c r="B475" s="226">
        <v>1051</v>
      </c>
      <c r="C475" s="227" t="s">
        <v>310</v>
      </c>
      <c r="D475" s="228" t="s">
        <v>241</v>
      </c>
    </row>
    <row r="476" spans="1:4" x14ac:dyDescent="0.2">
      <c r="A476" s="225">
        <v>292</v>
      </c>
      <c r="B476" s="226">
        <v>1052</v>
      </c>
      <c r="C476" s="227" t="s">
        <v>310</v>
      </c>
      <c r="D476" s="228" t="s">
        <v>241</v>
      </c>
    </row>
    <row r="477" spans="1:4" x14ac:dyDescent="0.2">
      <c r="A477" s="225">
        <v>297</v>
      </c>
      <c r="B477" s="226">
        <v>1367</v>
      </c>
      <c r="C477" s="227" t="s">
        <v>310</v>
      </c>
      <c r="D477" s="228" t="s">
        <v>241</v>
      </c>
    </row>
    <row r="478" spans="1:4" x14ac:dyDescent="0.2">
      <c r="A478" s="225">
        <v>298</v>
      </c>
      <c r="B478" s="226">
        <v>1368</v>
      </c>
      <c r="C478" s="227" t="s">
        <v>310</v>
      </c>
      <c r="D478" s="228" t="s">
        <v>241</v>
      </c>
    </row>
    <row r="479" spans="1:4" x14ac:dyDescent="0.2">
      <c r="A479" s="225">
        <v>299</v>
      </c>
      <c r="B479" s="226">
        <v>1053</v>
      </c>
      <c r="C479" s="227" t="s">
        <v>310</v>
      </c>
      <c r="D479" s="228" t="s">
        <v>241</v>
      </c>
    </row>
    <row r="480" spans="1:4" x14ac:dyDescent="0.2">
      <c r="A480" s="225">
        <v>300</v>
      </c>
      <c r="B480" s="226">
        <v>1080</v>
      </c>
      <c r="C480" s="227" t="s">
        <v>311</v>
      </c>
      <c r="D480" s="228">
        <v>1</v>
      </c>
    </row>
    <row r="481" spans="1:4" x14ac:dyDescent="0.2">
      <c r="A481" s="225">
        <v>300</v>
      </c>
      <c r="B481" s="226">
        <v>1081</v>
      </c>
      <c r="C481" s="227" t="s">
        <v>311</v>
      </c>
      <c r="D481" s="228">
        <v>1</v>
      </c>
    </row>
    <row r="482" spans="1:4" x14ac:dyDescent="0.2">
      <c r="A482" s="225">
        <v>301</v>
      </c>
      <c r="B482" s="226">
        <v>1095</v>
      </c>
      <c r="C482" s="227" t="s">
        <v>312</v>
      </c>
      <c r="D482" s="228">
        <v>1</v>
      </c>
    </row>
    <row r="483" spans="1:4" x14ac:dyDescent="0.2">
      <c r="A483" s="225">
        <v>301</v>
      </c>
      <c r="B483" s="226">
        <v>1096</v>
      </c>
      <c r="C483" s="227" t="s">
        <v>312</v>
      </c>
      <c r="D483" s="228">
        <v>1</v>
      </c>
    </row>
    <row r="484" spans="1:4" x14ac:dyDescent="0.2">
      <c r="A484" s="225">
        <v>302</v>
      </c>
      <c r="B484" s="226">
        <v>1101</v>
      </c>
      <c r="C484" s="227" t="s">
        <v>313</v>
      </c>
      <c r="D484" s="228">
        <v>1</v>
      </c>
    </row>
    <row r="485" spans="1:4" x14ac:dyDescent="0.2">
      <c r="A485" s="225">
        <v>302</v>
      </c>
      <c r="B485" s="226">
        <v>1102</v>
      </c>
      <c r="C485" s="227" t="s">
        <v>313</v>
      </c>
      <c r="D485" s="228">
        <v>1</v>
      </c>
    </row>
    <row r="486" spans="1:4" x14ac:dyDescent="0.2">
      <c r="A486" s="225">
        <v>303</v>
      </c>
      <c r="B486" s="226">
        <v>1054</v>
      </c>
      <c r="C486" s="227" t="s">
        <v>310</v>
      </c>
      <c r="D486" s="228" t="s">
        <v>241</v>
      </c>
    </row>
    <row r="487" spans="1:4" x14ac:dyDescent="0.2">
      <c r="A487" s="225">
        <v>304</v>
      </c>
      <c r="B487" s="226">
        <v>1083</v>
      </c>
      <c r="C487" s="227" t="s">
        <v>310</v>
      </c>
      <c r="D487" s="228" t="s">
        <v>241</v>
      </c>
    </row>
    <row r="488" spans="1:4" x14ac:dyDescent="0.2">
      <c r="A488" s="225">
        <v>305</v>
      </c>
      <c r="B488" s="226">
        <v>1084</v>
      </c>
      <c r="C488" s="227" t="s">
        <v>314</v>
      </c>
      <c r="D488" s="228">
        <v>1</v>
      </c>
    </row>
    <row r="489" spans="1:4" x14ac:dyDescent="0.2">
      <c r="A489" s="225">
        <v>305</v>
      </c>
      <c r="B489" s="226">
        <v>1085</v>
      </c>
      <c r="C489" s="227" t="s">
        <v>314</v>
      </c>
      <c r="D489" s="228">
        <v>2</v>
      </c>
    </row>
    <row r="490" spans="1:4" x14ac:dyDescent="0.2">
      <c r="A490" s="225">
        <v>306</v>
      </c>
      <c r="B490" s="226">
        <v>1086</v>
      </c>
      <c r="C490" s="227" t="s">
        <v>314</v>
      </c>
      <c r="D490" s="228">
        <v>1</v>
      </c>
    </row>
    <row r="491" spans="1:4" x14ac:dyDescent="0.2">
      <c r="A491" s="225">
        <v>306</v>
      </c>
      <c r="B491" s="226">
        <v>1087</v>
      </c>
      <c r="C491" s="227" t="s">
        <v>314</v>
      </c>
      <c r="D491" s="228">
        <v>2</v>
      </c>
    </row>
    <row r="492" spans="1:4" x14ac:dyDescent="0.2">
      <c r="A492" s="225">
        <v>307</v>
      </c>
      <c r="B492" s="226">
        <v>1091</v>
      </c>
      <c r="C492" s="227" t="s">
        <v>314</v>
      </c>
      <c r="D492" s="228">
        <v>1</v>
      </c>
    </row>
    <row r="493" spans="1:4" x14ac:dyDescent="0.2">
      <c r="A493" s="225">
        <v>307</v>
      </c>
      <c r="B493" s="226">
        <v>1092</v>
      </c>
      <c r="C493" s="227" t="s">
        <v>314</v>
      </c>
      <c r="D493" s="228">
        <v>2</v>
      </c>
    </row>
    <row r="494" spans="1:4" x14ac:dyDescent="0.2">
      <c r="A494" s="225">
        <v>308</v>
      </c>
      <c r="B494" s="226">
        <v>1093</v>
      </c>
      <c r="C494" s="227" t="s">
        <v>314</v>
      </c>
      <c r="D494" s="228">
        <v>1</v>
      </c>
    </row>
    <row r="495" spans="1:4" x14ac:dyDescent="0.2">
      <c r="A495" s="225">
        <v>308</v>
      </c>
      <c r="B495" s="226">
        <v>1094</v>
      </c>
      <c r="C495" s="227" t="s">
        <v>314</v>
      </c>
      <c r="D495" s="228">
        <v>2</v>
      </c>
    </row>
    <row r="496" spans="1:4" x14ac:dyDescent="0.2">
      <c r="A496" s="225">
        <v>309</v>
      </c>
      <c r="B496" s="226">
        <v>1098</v>
      </c>
      <c r="C496" s="227" t="s">
        <v>315</v>
      </c>
      <c r="D496" s="228">
        <v>1</v>
      </c>
    </row>
    <row r="497" spans="1:4" x14ac:dyDescent="0.2">
      <c r="A497" s="225">
        <v>309</v>
      </c>
      <c r="B497" s="226">
        <v>1099</v>
      </c>
      <c r="C497" s="227" t="s">
        <v>315</v>
      </c>
      <c r="D497" s="228">
        <v>1</v>
      </c>
    </row>
    <row r="498" spans="1:4" x14ac:dyDescent="0.2">
      <c r="A498" s="225">
        <v>310</v>
      </c>
      <c r="B498" s="226">
        <v>1155</v>
      </c>
      <c r="C498" s="227" t="s">
        <v>316</v>
      </c>
      <c r="D498" s="228">
        <v>2</v>
      </c>
    </row>
    <row r="499" spans="1:4" x14ac:dyDescent="0.2">
      <c r="A499" s="225">
        <v>310</v>
      </c>
      <c r="B499" s="226">
        <v>1156</v>
      </c>
      <c r="C499" s="227" t="s">
        <v>316</v>
      </c>
      <c r="D499" s="228">
        <v>1</v>
      </c>
    </row>
    <row r="500" spans="1:4" x14ac:dyDescent="0.2">
      <c r="A500" s="225">
        <v>312</v>
      </c>
      <c r="B500" s="226">
        <v>1154</v>
      </c>
      <c r="C500" s="227" t="s">
        <v>317</v>
      </c>
      <c r="D500" s="228">
        <v>2</v>
      </c>
    </row>
    <row r="501" spans="1:4" x14ac:dyDescent="0.2">
      <c r="A501" s="225">
        <v>313</v>
      </c>
      <c r="B501" s="226">
        <v>1006</v>
      </c>
      <c r="C501" s="227" t="s">
        <v>318</v>
      </c>
      <c r="D501" s="228" t="s">
        <v>241</v>
      </c>
    </row>
    <row r="502" spans="1:4" x14ac:dyDescent="0.2">
      <c r="A502" s="225">
        <v>314</v>
      </c>
      <c r="B502" s="226">
        <v>104</v>
      </c>
      <c r="C502" s="227" t="s">
        <v>319</v>
      </c>
      <c r="D502" s="228" t="s">
        <v>479</v>
      </c>
    </row>
    <row r="503" spans="1:4" x14ac:dyDescent="0.2">
      <c r="A503" s="225">
        <v>315</v>
      </c>
      <c r="B503" s="226">
        <v>178</v>
      </c>
      <c r="C503" s="227" t="s">
        <v>320</v>
      </c>
      <c r="D503" s="228" t="s">
        <v>479</v>
      </c>
    </row>
    <row r="504" spans="1:4" x14ac:dyDescent="0.2">
      <c r="A504" s="225">
        <v>315</v>
      </c>
      <c r="B504" s="226">
        <v>227</v>
      </c>
      <c r="C504" s="227" t="s">
        <v>320</v>
      </c>
      <c r="D504" s="228" t="s">
        <v>479</v>
      </c>
    </row>
    <row r="505" spans="1:4" x14ac:dyDescent="0.2">
      <c r="A505" s="225">
        <v>316</v>
      </c>
      <c r="B505" s="226">
        <v>53</v>
      </c>
      <c r="C505" s="227" t="s">
        <v>321</v>
      </c>
      <c r="D505" s="228">
        <v>2</v>
      </c>
    </row>
    <row r="506" spans="1:4" x14ac:dyDescent="0.2">
      <c r="A506" s="225">
        <v>316</v>
      </c>
      <c r="B506" s="226">
        <v>198</v>
      </c>
      <c r="C506" s="227" t="s">
        <v>321</v>
      </c>
      <c r="D506" s="228">
        <v>1</v>
      </c>
    </row>
    <row r="507" spans="1:4" x14ac:dyDescent="0.2">
      <c r="A507" s="225">
        <v>317</v>
      </c>
      <c r="B507" s="226">
        <v>70</v>
      </c>
      <c r="C507" s="227" t="s">
        <v>321</v>
      </c>
      <c r="D507" s="228" t="s">
        <v>484</v>
      </c>
    </row>
    <row r="508" spans="1:4" x14ac:dyDescent="0.2">
      <c r="A508" s="225">
        <v>317</v>
      </c>
      <c r="B508" s="226">
        <v>183</v>
      </c>
      <c r="C508" s="227" t="s">
        <v>321</v>
      </c>
      <c r="D508" s="228" t="s">
        <v>485</v>
      </c>
    </row>
    <row r="509" spans="1:4" x14ac:dyDescent="0.2">
      <c r="A509" s="225">
        <v>318</v>
      </c>
      <c r="B509" s="226">
        <v>74</v>
      </c>
      <c r="C509" s="227" t="s">
        <v>321</v>
      </c>
      <c r="D509" s="228">
        <v>1</v>
      </c>
    </row>
    <row r="510" spans="1:4" x14ac:dyDescent="0.2">
      <c r="A510" s="225">
        <v>318</v>
      </c>
      <c r="B510" s="226">
        <v>180</v>
      </c>
      <c r="C510" s="227" t="s">
        <v>321</v>
      </c>
      <c r="D510" s="228">
        <v>1</v>
      </c>
    </row>
    <row r="511" spans="1:4" x14ac:dyDescent="0.2">
      <c r="A511" s="225">
        <v>319</v>
      </c>
      <c r="B511" s="226">
        <v>71</v>
      </c>
      <c r="C511" s="227" t="s">
        <v>322</v>
      </c>
      <c r="D511" s="228" t="s">
        <v>488</v>
      </c>
    </row>
    <row r="512" spans="1:4" x14ac:dyDescent="0.2">
      <c r="A512" s="225">
        <v>319</v>
      </c>
      <c r="B512" s="226">
        <v>183</v>
      </c>
      <c r="C512" s="227" t="s">
        <v>322</v>
      </c>
      <c r="D512" s="228" t="s">
        <v>486</v>
      </c>
    </row>
    <row r="513" spans="1:4" x14ac:dyDescent="0.2">
      <c r="A513" s="225">
        <v>320</v>
      </c>
      <c r="B513" s="226">
        <v>72</v>
      </c>
      <c r="C513" s="227" t="s">
        <v>321</v>
      </c>
      <c r="D513" s="228">
        <v>2</v>
      </c>
    </row>
    <row r="514" spans="1:4" x14ac:dyDescent="0.2">
      <c r="A514" s="225">
        <v>320</v>
      </c>
      <c r="B514" s="226">
        <v>184</v>
      </c>
      <c r="C514" s="227" t="s">
        <v>321</v>
      </c>
      <c r="D514" s="228">
        <v>1</v>
      </c>
    </row>
    <row r="515" spans="1:4" x14ac:dyDescent="0.2">
      <c r="A515" s="225">
        <v>321</v>
      </c>
      <c r="B515" s="226">
        <v>1004</v>
      </c>
      <c r="C515" s="227" t="s">
        <v>321</v>
      </c>
      <c r="D515" s="228">
        <v>1</v>
      </c>
    </row>
    <row r="516" spans="1:4" x14ac:dyDescent="0.2">
      <c r="A516" s="225">
        <v>321</v>
      </c>
      <c r="B516" s="226">
        <v>1005</v>
      </c>
      <c r="C516" s="227" t="s">
        <v>321</v>
      </c>
      <c r="D516" s="228">
        <v>1</v>
      </c>
    </row>
    <row r="517" spans="1:4" x14ac:dyDescent="0.2">
      <c r="A517" s="225">
        <v>322</v>
      </c>
      <c r="B517" s="226">
        <v>1073</v>
      </c>
      <c r="C517" s="227" t="s">
        <v>321</v>
      </c>
      <c r="D517" s="228">
        <v>1</v>
      </c>
    </row>
    <row r="518" spans="1:4" x14ac:dyDescent="0.2">
      <c r="A518" s="225">
        <v>322</v>
      </c>
      <c r="B518" s="226">
        <v>1074</v>
      </c>
      <c r="C518" s="227" t="s">
        <v>321</v>
      </c>
      <c r="D518" s="228">
        <v>1</v>
      </c>
    </row>
    <row r="519" spans="1:4" x14ac:dyDescent="0.2">
      <c r="A519" s="225">
        <v>323</v>
      </c>
      <c r="B519" s="226">
        <v>1284</v>
      </c>
      <c r="C519" s="227" t="s">
        <v>321</v>
      </c>
      <c r="D519" s="228">
        <v>1</v>
      </c>
    </row>
    <row r="520" spans="1:4" x14ac:dyDescent="0.2">
      <c r="A520" s="225">
        <v>323</v>
      </c>
      <c r="B520" s="226">
        <v>1285</v>
      </c>
      <c r="C520" s="227" t="s">
        <v>321</v>
      </c>
      <c r="D520" s="228" t="s">
        <v>487</v>
      </c>
    </row>
    <row r="521" spans="1:4" x14ac:dyDescent="0.2">
      <c r="A521" s="225">
        <v>324</v>
      </c>
      <c r="B521" s="226">
        <v>1007</v>
      </c>
      <c r="C521" s="227" t="s">
        <v>323</v>
      </c>
      <c r="D521" s="228">
        <v>1</v>
      </c>
    </row>
    <row r="522" spans="1:4" x14ac:dyDescent="0.2">
      <c r="A522" s="225">
        <v>325</v>
      </c>
      <c r="B522" s="226">
        <v>183</v>
      </c>
      <c r="C522" s="227" t="s">
        <v>324</v>
      </c>
      <c r="D522" s="228">
        <v>1</v>
      </c>
    </row>
    <row r="523" spans="1:4" x14ac:dyDescent="0.2">
      <c r="A523" s="225">
        <v>325</v>
      </c>
      <c r="B523" s="226">
        <v>186</v>
      </c>
      <c r="C523" s="227" t="s">
        <v>324</v>
      </c>
      <c r="D523" s="228">
        <v>1</v>
      </c>
    </row>
    <row r="524" spans="1:4" x14ac:dyDescent="0.2">
      <c r="A524" s="225">
        <v>325</v>
      </c>
      <c r="B524" s="226">
        <v>206</v>
      </c>
      <c r="C524" s="227" t="s">
        <v>324</v>
      </c>
      <c r="D524" s="228">
        <v>2</v>
      </c>
    </row>
    <row r="525" spans="1:4" x14ac:dyDescent="0.2">
      <c r="A525" s="225">
        <v>326</v>
      </c>
      <c r="B525" s="226">
        <v>184</v>
      </c>
      <c r="C525" s="227" t="s">
        <v>324</v>
      </c>
      <c r="D525" s="228">
        <v>1</v>
      </c>
    </row>
    <row r="526" spans="1:4" x14ac:dyDescent="0.2">
      <c r="A526" s="225">
        <v>326</v>
      </c>
      <c r="B526" s="226">
        <v>187</v>
      </c>
      <c r="C526" s="227" t="s">
        <v>324</v>
      </c>
      <c r="D526" s="228" t="s">
        <v>484</v>
      </c>
    </row>
    <row r="527" spans="1:4" x14ac:dyDescent="0.2">
      <c r="A527" s="225">
        <v>326</v>
      </c>
      <c r="B527" s="226">
        <v>210</v>
      </c>
      <c r="C527" s="227" t="s">
        <v>324</v>
      </c>
      <c r="D527" s="228" t="s">
        <v>484</v>
      </c>
    </row>
    <row r="528" spans="1:4" x14ac:dyDescent="0.2">
      <c r="A528" s="225">
        <v>327</v>
      </c>
      <c r="B528" s="226">
        <v>135</v>
      </c>
      <c r="C528" s="227" t="s">
        <v>324</v>
      </c>
      <c r="D528" s="228">
        <v>1</v>
      </c>
    </row>
    <row r="529" spans="1:4" x14ac:dyDescent="0.2">
      <c r="A529" s="225">
        <v>327</v>
      </c>
      <c r="B529" s="226">
        <v>198</v>
      </c>
      <c r="C529" s="227" t="s">
        <v>324</v>
      </c>
      <c r="D529" s="228">
        <v>1</v>
      </c>
    </row>
    <row r="530" spans="1:4" x14ac:dyDescent="0.2">
      <c r="A530" s="225">
        <v>327</v>
      </c>
      <c r="B530" s="226">
        <v>222</v>
      </c>
      <c r="C530" s="227" t="s">
        <v>324</v>
      </c>
      <c r="D530" s="228">
        <v>2</v>
      </c>
    </row>
    <row r="531" spans="1:4" x14ac:dyDescent="0.2">
      <c r="A531" s="225">
        <v>328</v>
      </c>
      <c r="B531" s="226">
        <v>1022</v>
      </c>
      <c r="C531" s="227" t="s">
        <v>324</v>
      </c>
      <c r="D531" s="228">
        <v>1</v>
      </c>
    </row>
    <row r="532" spans="1:4" x14ac:dyDescent="0.2">
      <c r="A532" s="225">
        <v>328</v>
      </c>
      <c r="B532" s="226">
        <v>1023</v>
      </c>
      <c r="C532" s="227" t="s">
        <v>324</v>
      </c>
      <c r="D532" s="228">
        <v>2</v>
      </c>
    </row>
    <row r="533" spans="1:4" x14ac:dyDescent="0.2">
      <c r="A533" s="225">
        <v>328</v>
      </c>
      <c r="B533" s="226">
        <v>1024</v>
      </c>
      <c r="C533" s="227" t="s">
        <v>324</v>
      </c>
      <c r="D533" s="228">
        <v>1</v>
      </c>
    </row>
    <row r="534" spans="1:4" x14ac:dyDescent="0.2">
      <c r="A534" s="225">
        <v>329</v>
      </c>
      <c r="B534" s="226">
        <v>1027</v>
      </c>
      <c r="C534" s="227" t="s">
        <v>324</v>
      </c>
      <c r="D534" s="228">
        <v>1</v>
      </c>
    </row>
    <row r="535" spans="1:4" x14ac:dyDescent="0.2">
      <c r="A535" s="225">
        <v>329</v>
      </c>
      <c r="B535" s="226">
        <v>1028</v>
      </c>
      <c r="C535" s="227" t="s">
        <v>324</v>
      </c>
      <c r="D535" s="228">
        <v>2</v>
      </c>
    </row>
    <row r="536" spans="1:4" x14ac:dyDescent="0.2">
      <c r="A536" s="225">
        <v>329</v>
      </c>
      <c r="B536" s="226">
        <v>1029</v>
      </c>
      <c r="C536" s="227" t="s">
        <v>324</v>
      </c>
      <c r="D536" s="228">
        <v>1</v>
      </c>
    </row>
    <row r="537" spans="1:4" x14ac:dyDescent="0.2">
      <c r="A537" s="225">
        <v>330</v>
      </c>
      <c r="B537" s="226">
        <v>1075</v>
      </c>
      <c r="C537" s="227" t="s">
        <v>324</v>
      </c>
      <c r="D537" s="228">
        <v>2</v>
      </c>
    </row>
    <row r="538" spans="1:4" x14ac:dyDescent="0.2">
      <c r="A538" s="225">
        <v>330</v>
      </c>
      <c r="B538" s="226">
        <v>1076</v>
      </c>
      <c r="C538" s="227" t="s">
        <v>324</v>
      </c>
      <c r="D538" s="228">
        <v>1</v>
      </c>
    </row>
    <row r="539" spans="1:4" x14ac:dyDescent="0.2">
      <c r="A539" s="225">
        <v>330</v>
      </c>
      <c r="B539" s="226">
        <v>1077</v>
      </c>
      <c r="C539" s="227" t="s">
        <v>324</v>
      </c>
      <c r="D539" s="228">
        <v>2</v>
      </c>
    </row>
    <row r="540" spans="1:4" x14ac:dyDescent="0.2">
      <c r="A540" s="225">
        <v>331</v>
      </c>
      <c r="B540" s="226">
        <v>1167</v>
      </c>
      <c r="C540" s="227" t="s">
        <v>324</v>
      </c>
      <c r="D540" s="228">
        <v>1</v>
      </c>
    </row>
    <row r="541" spans="1:4" x14ac:dyDescent="0.2">
      <c r="A541" s="225">
        <v>331</v>
      </c>
      <c r="B541" s="226">
        <v>1168</v>
      </c>
      <c r="C541" s="227" t="s">
        <v>324</v>
      </c>
      <c r="D541" s="228">
        <v>1</v>
      </c>
    </row>
    <row r="542" spans="1:4" x14ac:dyDescent="0.2">
      <c r="A542" s="225">
        <v>331</v>
      </c>
      <c r="B542" s="226">
        <v>1169</v>
      </c>
      <c r="C542" s="227" t="s">
        <v>324</v>
      </c>
      <c r="D542" s="228">
        <v>2</v>
      </c>
    </row>
    <row r="543" spans="1:4" x14ac:dyDescent="0.2">
      <c r="A543" s="225">
        <v>332</v>
      </c>
      <c r="B543" s="226">
        <v>1235</v>
      </c>
      <c r="C543" s="227" t="s">
        <v>324</v>
      </c>
      <c r="D543" s="228" t="s">
        <v>479</v>
      </c>
    </row>
    <row r="544" spans="1:4" x14ac:dyDescent="0.2">
      <c r="A544" s="225">
        <v>332</v>
      </c>
      <c r="B544" s="226">
        <v>1236</v>
      </c>
      <c r="C544" s="227" t="s">
        <v>324</v>
      </c>
      <c r="D544" s="228" t="s">
        <v>479</v>
      </c>
    </row>
    <row r="545" spans="1:4" x14ac:dyDescent="0.2">
      <c r="A545" s="225">
        <v>332</v>
      </c>
      <c r="B545" s="226">
        <v>1237</v>
      </c>
      <c r="C545" s="227" t="s">
        <v>324</v>
      </c>
      <c r="D545" s="228" t="s">
        <v>479</v>
      </c>
    </row>
    <row r="546" spans="1:4" x14ac:dyDescent="0.2">
      <c r="A546" s="225">
        <v>334</v>
      </c>
      <c r="B546" s="226">
        <v>1131</v>
      </c>
      <c r="C546" s="227" t="s">
        <v>325</v>
      </c>
      <c r="D546" s="228">
        <v>1</v>
      </c>
    </row>
    <row r="547" spans="1:4" x14ac:dyDescent="0.2">
      <c r="A547" s="225">
        <v>334</v>
      </c>
      <c r="B547" s="226">
        <v>1132</v>
      </c>
      <c r="C547" s="227" t="s">
        <v>325</v>
      </c>
      <c r="D547" s="228">
        <v>1</v>
      </c>
    </row>
    <row r="548" spans="1:4" x14ac:dyDescent="0.2">
      <c r="A548" s="225">
        <v>334</v>
      </c>
      <c r="B548" s="226">
        <v>1133</v>
      </c>
      <c r="C548" s="227" t="s">
        <v>325</v>
      </c>
      <c r="D548" s="228">
        <v>2</v>
      </c>
    </row>
    <row r="549" spans="1:4" x14ac:dyDescent="0.2">
      <c r="A549" s="225">
        <v>335</v>
      </c>
      <c r="B549" s="226">
        <v>18</v>
      </c>
      <c r="C549" s="227" t="s">
        <v>326</v>
      </c>
      <c r="D549" s="228">
        <v>1</v>
      </c>
    </row>
    <row r="550" spans="1:4" x14ac:dyDescent="0.2">
      <c r="A550" s="225">
        <v>336</v>
      </c>
      <c r="B550" s="226">
        <v>20</v>
      </c>
      <c r="C550" s="227" t="s">
        <v>327</v>
      </c>
      <c r="D550" s="228" t="s">
        <v>241</v>
      </c>
    </row>
    <row r="551" spans="1:4" x14ac:dyDescent="0.2">
      <c r="A551" s="225">
        <v>337</v>
      </c>
      <c r="B551" s="226">
        <v>82</v>
      </c>
      <c r="C551" s="227" t="s">
        <v>327</v>
      </c>
      <c r="D551" s="228" t="s">
        <v>241</v>
      </c>
    </row>
    <row r="552" spans="1:4" x14ac:dyDescent="0.2">
      <c r="A552" s="225">
        <v>338</v>
      </c>
      <c r="B552" s="226">
        <v>1365</v>
      </c>
      <c r="C552" s="227" t="s">
        <v>328</v>
      </c>
      <c r="D552" s="228">
        <v>2</v>
      </c>
    </row>
    <row r="553" spans="1:4" x14ac:dyDescent="0.2">
      <c r="A553" s="225">
        <v>338</v>
      </c>
      <c r="B553" s="226">
        <v>1366</v>
      </c>
      <c r="C553" s="227" t="s">
        <v>328</v>
      </c>
      <c r="D553" s="228">
        <v>1</v>
      </c>
    </row>
    <row r="554" spans="1:4" x14ac:dyDescent="0.2">
      <c r="A554" s="225">
        <v>339</v>
      </c>
      <c r="B554" s="226">
        <v>1025</v>
      </c>
      <c r="C554" s="227" t="s">
        <v>329</v>
      </c>
      <c r="D554" s="228" t="s">
        <v>241</v>
      </c>
    </row>
    <row r="555" spans="1:4" x14ac:dyDescent="0.2">
      <c r="A555" s="225">
        <v>340</v>
      </c>
      <c r="B555" s="226">
        <v>1030</v>
      </c>
      <c r="C555" s="227" t="s">
        <v>329</v>
      </c>
      <c r="D555" s="228" t="s">
        <v>241</v>
      </c>
    </row>
    <row r="556" spans="1:4" x14ac:dyDescent="0.2">
      <c r="A556" s="225">
        <v>341</v>
      </c>
      <c r="B556" s="226">
        <v>1032</v>
      </c>
      <c r="C556" s="227" t="s">
        <v>329</v>
      </c>
      <c r="D556" s="228" t="s">
        <v>241</v>
      </c>
    </row>
    <row r="557" spans="1:4" x14ac:dyDescent="0.2">
      <c r="A557" s="225">
        <v>342</v>
      </c>
      <c r="B557" s="226">
        <v>1123</v>
      </c>
      <c r="C557" s="227" t="s">
        <v>330</v>
      </c>
      <c r="D557" s="228">
        <v>2</v>
      </c>
    </row>
    <row r="558" spans="1:4" x14ac:dyDescent="0.2">
      <c r="A558" s="225">
        <v>343</v>
      </c>
      <c r="B558" s="226">
        <v>1134</v>
      </c>
      <c r="C558" s="227" t="s">
        <v>331</v>
      </c>
      <c r="D558" s="228">
        <v>2</v>
      </c>
    </row>
    <row r="559" spans="1:4" x14ac:dyDescent="0.2">
      <c r="A559" s="225">
        <v>344</v>
      </c>
      <c r="B559" s="226">
        <v>1135</v>
      </c>
      <c r="C559" s="227" t="s">
        <v>332</v>
      </c>
      <c r="D559" s="228">
        <v>1</v>
      </c>
    </row>
    <row r="560" spans="1:4" x14ac:dyDescent="0.2">
      <c r="A560" s="225">
        <v>344</v>
      </c>
      <c r="B560" s="226">
        <v>1136</v>
      </c>
      <c r="C560" s="227" t="s">
        <v>332</v>
      </c>
      <c r="D560" s="228" t="s">
        <v>241</v>
      </c>
    </row>
    <row r="561" spans="1:4" x14ac:dyDescent="0.2">
      <c r="A561" s="225">
        <v>344</v>
      </c>
      <c r="B561" s="226">
        <v>1137</v>
      </c>
      <c r="C561" s="227" t="s">
        <v>332</v>
      </c>
      <c r="D561" s="228">
        <v>2</v>
      </c>
    </row>
    <row r="562" spans="1:4" x14ac:dyDescent="0.2">
      <c r="A562" s="225">
        <v>345</v>
      </c>
      <c r="B562" s="226">
        <v>1138</v>
      </c>
      <c r="C562" s="227" t="s">
        <v>333</v>
      </c>
      <c r="D562" s="228">
        <v>2</v>
      </c>
    </row>
    <row r="563" spans="1:4" x14ac:dyDescent="0.2">
      <c r="A563" s="225">
        <v>346</v>
      </c>
      <c r="B563" s="226">
        <v>1130</v>
      </c>
      <c r="C563" s="227" t="s">
        <v>334</v>
      </c>
      <c r="D563" s="228" t="s">
        <v>481</v>
      </c>
    </row>
    <row r="564" spans="1:4" x14ac:dyDescent="0.2">
      <c r="A564" s="225">
        <v>347</v>
      </c>
      <c r="B564" s="226">
        <v>48</v>
      </c>
      <c r="C564" s="227" t="s">
        <v>335</v>
      </c>
      <c r="D564" s="228" t="s">
        <v>241</v>
      </c>
    </row>
    <row r="565" spans="1:4" x14ac:dyDescent="0.2">
      <c r="A565" s="225">
        <v>348</v>
      </c>
      <c r="B565" s="226">
        <v>49</v>
      </c>
      <c r="C565" s="227" t="s">
        <v>335</v>
      </c>
      <c r="D565" s="228" t="s">
        <v>241</v>
      </c>
    </row>
    <row r="566" spans="1:4" x14ac:dyDescent="0.2">
      <c r="A566" s="225">
        <v>349</v>
      </c>
      <c r="B566" s="226">
        <v>50</v>
      </c>
      <c r="C566" s="227" t="s">
        <v>279</v>
      </c>
      <c r="D566" s="228">
        <v>1</v>
      </c>
    </row>
    <row r="567" spans="1:4" x14ac:dyDescent="0.2">
      <c r="A567" s="225">
        <v>349</v>
      </c>
      <c r="B567" s="226">
        <v>222</v>
      </c>
      <c r="C567" s="227" t="s">
        <v>279</v>
      </c>
      <c r="D567" s="228">
        <v>2</v>
      </c>
    </row>
    <row r="568" spans="1:4" x14ac:dyDescent="0.2">
      <c r="A568" s="225">
        <v>350</v>
      </c>
      <c r="B568" s="226">
        <v>1047</v>
      </c>
      <c r="C568" s="227" t="s">
        <v>336</v>
      </c>
      <c r="D568" s="228" t="s">
        <v>241</v>
      </c>
    </row>
    <row r="569" spans="1:4" x14ac:dyDescent="0.2">
      <c r="A569" s="225">
        <v>351</v>
      </c>
      <c r="B569" s="226">
        <v>1082</v>
      </c>
      <c r="C569" s="227" t="s">
        <v>337</v>
      </c>
      <c r="D569" s="228">
        <v>1</v>
      </c>
    </row>
    <row r="570" spans="1:4" x14ac:dyDescent="0.2">
      <c r="A570" s="225">
        <v>352</v>
      </c>
      <c r="B570" s="226">
        <v>1097</v>
      </c>
      <c r="C570" s="227" t="s">
        <v>338</v>
      </c>
      <c r="D570" s="228">
        <v>1</v>
      </c>
    </row>
    <row r="571" spans="1:4" x14ac:dyDescent="0.2">
      <c r="A571" s="225">
        <v>353</v>
      </c>
      <c r="B571" s="226">
        <v>1103</v>
      </c>
      <c r="C571" s="227" t="s">
        <v>339</v>
      </c>
      <c r="D571" s="228">
        <v>1</v>
      </c>
    </row>
    <row r="572" spans="1:4" x14ac:dyDescent="0.2">
      <c r="A572" s="225">
        <v>354</v>
      </c>
      <c r="B572" s="226">
        <v>64</v>
      </c>
      <c r="C572" s="227" t="s">
        <v>255</v>
      </c>
      <c r="D572" s="228" t="s">
        <v>479</v>
      </c>
    </row>
    <row r="573" spans="1:4" x14ac:dyDescent="0.2">
      <c r="A573" s="225">
        <v>355</v>
      </c>
      <c r="B573" s="226">
        <v>1392</v>
      </c>
      <c r="C573" s="227" t="s">
        <v>340</v>
      </c>
      <c r="D573" s="228">
        <v>1</v>
      </c>
    </row>
    <row r="574" spans="1:4" x14ac:dyDescent="0.2">
      <c r="A574" s="225">
        <v>355</v>
      </c>
      <c r="B574" s="226">
        <v>1393</v>
      </c>
      <c r="C574" s="227" t="s">
        <v>340</v>
      </c>
      <c r="D574" s="228">
        <v>1</v>
      </c>
    </row>
    <row r="575" spans="1:4" x14ac:dyDescent="0.2">
      <c r="A575" s="225">
        <v>357</v>
      </c>
      <c r="B575" s="226">
        <v>1200</v>
      </c>
      <c r="C575" s="227" t="s">
        <v>341</v>
      </c>
      <c r="D575" s="228" t="s">
        <v>479</v>
      </c>
    </row>
    <row r="576" spans="1:4" x14ac:dyDescent="0.2">
      <c r="A576" s="225">
        <v>357</v>
      </c>
      <c r="B576" s="226">
        <v>1201</v>
      </c>
      <c r="C576" s="227" t="s">
        <v>341</v>
      </c>
      <c r="D576" s="228" t="s">
        <v>479</v>
      </c>
    </row>
    <row r="577" spans="1:4" x14ac:dyDescent="0.2">
      <c r="A577" s="225">
        <v>358</v>
      </c>
      <c r="B577" s="226">
        <v>1202</v>
      </c>
      <c r="C577" s="227" t="s">
        <v>341</v>
      </c>
      <c r="D577" s="228" t="s">
        <v>479</v>
      </c>
    </row>
    <row r="578" spans="1:4" x14ac:dyDescent="0.2">
      <c r="A578" s="225">
        <v>358</v>
      </c>
      <c r="B578" s="226">
        <v>1203</v>
      </c>
      <c r="C578" s="227" t="s">
        <v>341</v>
      </c>
      <c r="D578" s="228" t="s">
        <v>479</v>
      </c>
    </row>
    <row r="579" spans="1:4" x14ac:dyDescent="0.2">
      <c r="A579" s="225">
        <v>359</v>
      </c>
      <c r="B579" s="226">
        <v>1204</v>
      </c>
      <c r="C579" s="227" t="s">
        <v>341</v>
      </c>
      <c r="D579" s="228" t="s">
        <v>479</v>
      </c>
    </row>
    <row r="580" spans="1:4" x14ac:dyDescent="0.2">
      <c r="A580" s="225">
        <v>359</v>
      </c>
      <c r="B580" s="226">
        <v>1205</v>
      </c>
      <c r="C580" s="227" t="s">
        <v>341</v>
      </c>
      <c r="D580" s="228" t="s">
        <v>479</v>
      </c>
    </row>
    <row r="581" spans="1:4" x14ac:dyDescent="0.2">
      <c r="A581" s="225">
        <v>360</v>
      </c>
      <c r="B581" s="226">
        <v>1206</v>
      </c>
      <c r="C581" s="227" t="s">
        <v>341</v>
      </c>
      <c r="D581" s="228" t="s">
        <v>479</v>
      </c>
    </row>
    <row r="582" spans="1:4" x14ac:dyDescent="0.2">
      <c r="A582" s="225">
        <v>360</v>
      </c>
      <c r="B582" s="226">
        <v>1207</v>
      </c>
      <c r="C582" s="227" t="s">
        <v>341</v>
      </c>
      <c r="D582" s="228" t="s">
        <v>479</v>
      </c>
    </row>
    <row r="583" spans="1:4" x14ac:dyDescent="0.2">
      <c r="A583" s="225">
        <v>361</v>
      </c>
      <c r="B583" s="226">
        <v>1208</v>
      </c>
      <c r="C583" s="227" t="s">
        <v>341</v>
      </c>
      <c r="D583" s="228" t="s">
        <v>479</v>
      </c>
    </row>
    <row r="584" spans="1:4" x14ac:dyDescent="0.2">
      <c r="A584" s="225">
        <v>361</v>
      </c>
      <c r="B584" s="226">
        <v>1209</v>
      </c>
      <c r="C584" s="227" t="s">
        <v>341</v>
      </c>
      <c r="D584" s="228" t="s">
        <v>479</v>
      </c>
    </row>
    <row r="585" spans="1:4" x14ac:dyDescent="0.2">
      <c r="A585" s="225">
        <v>362</v>
      </c>
      <c r="B585" s="226">
        <v>1210</v>
      </c>
      <c r="C585" s="227" t="s">
        <v>341</v>
      </c>
      <c r="D585" s="228" t="s">
        <v>479</v>
      </c>
    </row>
    <row r="586" spans="1:4" x14ac:dyDescent="0.2">
      <c r="A586" s="225">
        <v>362</v>
      </c>
      <c r="B586" s="226">
        <v>1211</v>
      </c>
      <c r="C586" s="227" t="s">
        <v>341</v>
      </c>
      <c r="D586" s="228" t="s">
        <v>479</v>
      </c>
    </row>
    <row r="587" spans="1:4" x14ac:dyDescent="0.2">
      <c r="A587" s="225">
        <v>363</v>
      </c>
      <c r="B587" s="226">
        <v>1212</v>
      </c>
      <c r="C587" s="227" t="s">
        <v>341</v>
      </c>
      <c r="D587" s="228" t="s">
        <v>479</v>
      </c>
    </row>
    <row r="588" spans="1:4" x14ac:dyDescent="0.2">
      <c r="A588" s="225">
        <v>363</v>
      </c>
      <c r="B588" s="226">
        <v>1213</v>
      </c>
      <c r="C588" s="227" t="s">
        <v>341</v>
      </c>
      <c r="D588" s="228" t="s">
        <v>479</v>
      </c>
    </row>
    <row r="589" spans="1:4" x14ac:dyDescent="0.2">
      <c r="A589" s="225">
        <v>364</v>
      </c>
      <c r="B589" s="226">
        <v>1214</v>
      </c>
      <c r="C589" s="227" t="s">
        <v>341</v>
      </c>
      <c r="D589" s="228" t="s">
        <v>479</v>
      </c>
    </row>
    <row r="590" spans="1:4" x14ac:dyDescent="0.2">
      <c r="A590" s="225">
        <v>364</v>
      </c>
      <c r="B590" s="226">
        <v>1215</v>
      </c>
      <c r="C590" s="227" t="s">
        <v>341</v>
      </c>
      <c r="D590" s="228" t="s">
        <v>479</v>
      </c>
    </row>
    <row r="591" spans="1:4" x14ac:dyDescent="0.2">
      <c r="A591" s="225">
        <v>365</v>
      </c>
      <c r="B591" s="226">
        <v>1216</v>
      </c>
      <c r="C591" s="227" t="s">
        <v>341</v>
      </c>
      <c r="D591" s="228" t="s">
        <v>479</v>
      </c>
    </row>
    <row r="592" spans="1:4" x14ac:dyDescent="0.2">
      <c r="A592" s="225">
        <v>365</v>
      </c>
      <c r="B592" s="226">
        <v>1217</v>
      </c>
      <c r="C592" s="227" t="s">
        <v>341</v>
      </c>
      <c r="D592" s="228" t="s">
        <v>479</v>
      </c>
    </row>
    <row r="593" spans="1:4" x14ac:dyDescent="0.2">
      <c r="A593" s="225">
        <v>366</v>
      </c>
      <c r="B593" s="226">
        <v>1218</v>
      </c>
      <c r="C593" s="227" t="s">
        <v>341</v>
      </c>
      <c r="D593" s="228" t="s">
        <v>479</v>
      </c>
    </row>
    <row r="594" spans="1:4" x14ac:dyDescent="0.2">
      <c r="A594" s="225">
        <v>366</v>
      </c>
      <c r="B594" s="226">
        <v>1219</v>
      </c>
      <c r="C594" s="227" t="s">
        <v>341</v>
      </c>
      <c r="D594" s="228" t="s">
        <v>479</v>
      </c>
    </row>
    <row r="595" spans="1:4" x14ac:dyDescent="0.2">
      <c r="A595" s="225">
        <v>367</v>
      </c>
      <c r="B595" s="226">
        <v>1220</v>
      </c>
      <c r="C595" s="227" t="s">
        <v>341</v>
      </c>
      <c r="D595" s="228" t="s">
        <v>479</v>
      </c>
    </row>
    <row r="596" spans="1:4" x14ac:dyDescent="0.2">
      <c r="A596" s="225">
        <v>367</v>
      </c>
      <c r="B596" s="226">
        <v>1221</v>
      </c>
      <c r="C596" s="227" t="s">
        <v>341</v>
      </c>
      <c r="D596" s="228" t="s">
        <v>479</v>
      </c>
    </row>
    <row r="597" spans="1:4" x14ac:dyDescent="0.2">
      <c r="A597" s="225">
        <v>368</v>
      </c>
      <c r="B597" s="226">
        <v>1222</v>
      </c>
      <c r="C597" s="227" t="s">
        <v>341</v>
      </c>
      <c r="D597" s="228" t="s">
        <v>479</v>
      </c>
    </row>
    <row r="598" spans="1:4" x14ac:dyDescent="0.2">
      <c r="A598" s="225">
        <v>368</v>
      </c>
      <c r="B598" s="226">
        <v>1223</v>
      </c>
      <c r="C598" s="227" t="s">
        <v>341</v>
      </c>
      <c r="D598" s="228" t="s">
        <v>479</v>
      </c>
    </row>
    <row r="599" spans="1:4" x14ac:dyDescent="0.2">
      <c r="A599" s="225">
        <v>369</v>
      </c>
      <c r="B599" s="226">
        <v>1224</v>
      </c>
      <c r="C599" s="227" t="s">
        <v>341</v>
      </c>
      <c r="D599" s="228" t="s">
        <v>479</v>
      </c>
    </row>
    <row r="600" spans="1:4" x14ac:dyDescent="0.2">
      <c r="A600" s="225">
        <v>369</v>
      </c>
      <c r="B600" s="226">
        <v>1225</v>
      </c>
      <c r="C600" s="227" t="s">
        <v>341</v>
      </c>
      <c r="D600" s="228" t="s">
        <v>479</v>
      </c>
    </row>
    <row r="601" spans="1:4" x14ac:dyDescent="0.2">
      <c r="A601" s="225">
        <v>370</v>
      </c>
      <c r="B601" s="226">
        <v>1226</v>
      </c>
      <c r="C601" s="227" t="s">
        <v>341</v>
      </c>
      <c r="D601" s="228" t="s">
        <v>479</v>
      </c>
    </row>
    <row r="602" spans="1:4" x14ac:dyDescent="0.2">
      <c r="A602" s="225">
        <v>370</v>
      </c>
      <c r="B602" s="226">
        <v>1227</v>
      </c>
      <c r="C602" s="227" t="s">
        <v>341</v>
      </c>
      <c r="D602" s="228" t="s">
        <v>479</v>
      </c>
    </row>
    <row r="603" spans="1:4" x14ac:dyDescent="0.2">
      <c r="A603" s="225">
        <v>371</v>
      </c>
      <c r="B603" s="226">
        <v>1228</v>
      </c>
      <c r="C603" s="227" t="s">
        <v>341</v>
      </c>
      <c r="D603" s="228" t="s">
        <v>479</v>
      </c>
    </row>
    <row r="604" spans="1:4" x14ac:dyDescent="0.2">
      <c r="A604" s="225">
        <v>371</v>
      </c>
      <c r="B604" s="226">
        <v>1229</v>
      </c>
      <c r="C604" s="227" t="s">
        <v>341</v>
      </c>
      <c r="D604" s="228" t="s">
        <v>479</v>
      </c>
    </row>
    <row r="605" spans="1:4" x14ac:dyDescent="0.2">
      <c r="A605" s="225">
        <v>372</v>
      </c>
      <c r="B605" s="226">
        <v>1180</v>
      </c>
      <c r="C605" s="227" t="s">
        <v>321</v>
      </c>
      <c r="D605" s="228">
        <v>1</v>
      </c>
    </row>
    <row r="606" spans="1:4" x14ac:dyDescent="0.2">
      <c r="A606" s="225">
        <v>372</v>
      </c>
      <c r="B606" s="226">
        <v>1181</v>
      </c>
      <c r="C606" s="227" t="s">
        <v>321</v>
      </c>
      <c r="D606" s="228">
        <v>1</v>
      </c>
    </row>
    <row r="607" spans="1:4" x14ac:dyDescent="0.2">
      <c r="A607" s="225">
        <v>373</v>
      </c>
      <c r="B607" s="226">
        <v>31</v>
      </c>
      <c r="C607" s="227" t="s">
        <v>267</v>
      </c>
      <c r="D607" s="228">
        <v>1</v>
      </c>
    </row>
    <row r="608" spans="1:4" x14ac:dyDescent="0.2">
      <c r="A608" s="225">
        <v>373</v>
      </c>
      <c r="B608" s="226">
        <v>213</v>
      </c>
      <c r="C608" s="227" t="s">
        <v>267</v>
      </c>
      <c r="D608" s="228">
        <v>2</v>
      </c>
    </row>
    <row r="609" spans="1:4" x14ac:dyDescent="0.2">
      <c r="A609" s="225">
        <v>374</v>
      </c>
      <c r="B609" s="226">
        <v>30</v>
      </c>
      <c r="C609" s="227" t="s">
        <v>267</v>
      </c>
      <c r="D609" s="228">
        <v>1</v>
      </c>
    </row>
    <row r="610" spans="1:4" x14ac:dyDescent="0.2">
      <c r="A610" s="225">
        <v>374</v>
      </c>
      <c r="B610" s="226">
        <v>214</v>
      </c>
      <c r="C610" s="227" t="s">
        <v>267</v>
      </c>
      <c r="D610" s="228">
        <v>2</v>
      </c>
    </row>
    <row r="611" spans="1:4" x14ac:dyDescent="0.2">
      <c r="A611" s="225">
        <v>375</v>
      </c>
      <c r="B611" s="226">
        <v>32</v>
      </c>
      <c r="C611" s="227" t="s">
        <v>267</v>
      </c>
      <c r="D611" s="228">
        <v>1</v>
      </c>
    </row>
    <row r="612" spans="1:4" x14ac:dyDescent="0.2">
      <c r="A612" s="225">
        <v>375</v>
      </c>
      <c r="B612" s="226">
        <v>215</v>
      </c>
      <c r="C612" s="227" t="s">
        <v>267</v>
      </c>
      <c r="D612" s="228">
        <v>2</v>
      </c>
    </row>
    <row r="613" spans="1:4" x14ac:dyDescent="0.2">
      <c r="A613" s="225">
        <v>376</v>
      </c>
      <c r="B613" s="226">
        <v>34</v>
      </c>
      <c r="C613" s="227" t="s">
        <v>267</v>
      </c>
      <c r="D613" s="228">
        <v>1</v>
      </c>
    </row>
    <row r="614" spans="1:4" x14ac:dyDescent="0.2">
      <c r="A614" s="225">
        <v>376</v>
      </c>
      <c r="B614" s="226">
        <v>216</v>
      </c>
      <c r="C614" s="227" t="s">
        <v>267</v>
      </c>
      <c r="D614" s="228">
        <v>2</v>
      </c>
    </row>
    <row r="615" spans="1:4" x14ac:dyDescent="0.2">
      <c r="A615" s="225">
        <v>377</v>
      </c>
      <c r="B615" s="226">
        <v>35</v>
      </c>
      <c r="C615" s="227" t="s">
        <v>267</v>
      </c>
      <c r="D615" s="228">
        <v>1</v>
      </c>
    </row>
    <row r="616" spans="1:4" x14ac:dyDescent="0.2">
      <c r="A616" s="225">
        <v>377</v>
      </c>
      <c r="B616" s="226">
        <v>217</v>
      </c>
      <c r="C616" s="227" t="s">
        <v>267</v>
      </c>
      <c r="D616" s="228">
        <v>2</v>
      </c>
    </row>
    <row r="617" spans="1:4" x14ac:dyDescent="0.2">
      <c r="A617" s="225">
        <v>378</v>
      </c>
      <c r="B617" s="226">
        <v>36</v>
      </c>
      <c r="C617" s="227" t="s">
        <v>267</v>
      </c>
      <c r="D617" s="228">
        <v>1</v>
      </c>
    </row>
    <row r="618" spans="1:4" x14ac:dyDescent="0.2">
      <c r="A618" s="225">
        <v>378</v>
      </c>
      <c r="B618" s="226">
        <v>218</v>
      </c>
      <c r="C618" s="227" t="s">
        <v>267</v>
      </c>
      <c r="D618" s="228">
        <v>2</v>
      </c>
    </row>
    <row r="619" spans="1:4" x14ac:dyDescent="0.2">
      <c r="A619" s="225">
        <v>380</v>
      </c>
      <c r="B619" s="226">
        <v>37</v>
      </c>
      <c r="C619" s="227" t="s">
        <v>267</v>
      </c>
      <c r="D619" s="228">
        <v>1</v>
      </c>
    </row>
    <row r="620" spans="1:4" x14ac:dyDescent="0.2">
      <c r="A620" s="225">
        <v>380</v>
      </c>
      <c r="B620" s="226">
        <v>220</v>
      </c>
      <c r="C620" s="227" t="s">
        <v>267</v>
      </c>
      <c r="D620" s="228">
        <v>2</v>
      </c>
    </row>
    <row r="621" spans="1:4" x14ac:dyDescent="0.2">
      <c r="A621" s="225">
        <v>381</v>
      </c>
      <c r="B621" s="226">
        <v>1170</v>
      </c>
      <c r="C621" s="227" t="s">
        <v>267</v>
      </c>
      <c r="D621" s="228">
        <v>2</v>
      </c>
    </row>
    <row r="622" spans="1:4" x14ac:dyDescent="0.2">
      <c r="A622" s="225">
        <v>381</v>
      </c>
      <c r="B622" s="226">
        <v>1171</v>
      </c>
      <c r="C622" s="227" t="s">
        <v>267</v>
      </c>
      <c r="D622" s="228">
        <v>1</v>
      </c>
    </row>
    <row r="623" spans="1:4" x14ac:dyDescent="0.2">
      <c r="A623" s="225">
        <v>382</v>
      </c>
      <c r="B623" s="226">
        <v>1172</v>
      </c>
      <c r="C623" s="227" t="s">
        <v>267</v>
      </c>
      <c r="D623" s="228">
        <v>2</v>
      </c>
    </row>
    <row r="624" spans="1:4" x14ac:dyDescent="0.2">
      <c r="A624" s="225">
        <v>382</v>
      </c>
      <c r="B624" s="226">
        <v>1173</v>
      </c>
      <c r="C624" s="227" t="s">
        <v>267</v>
      </c>
      <c r="D624" s="228">
        <v>1</v>
      </c>
    </row>
    <row r="625" spans="1:4" x14ac:dyDescent="0.2">
      <c r="A625" s="225">
        <v>384</v>
      </c>
      <c r="B625" s="226">
        <v>1185</v>
      </c>
      <c r="C625" s="227" t="s">
        <v>279</v>
      </c>
      <c r="D625" s="228">
        <v>1</v>
      </c>
    </row>
    <row r="626" spans="1:4" x14ac:dyDescent="0.2">
      <c r="A626" s="225">
        <v>384</v>
      </c>
      <c r="B626" s="226">
        <v>1186</v>
      </c>
      <c r="C626" s="227" t="s">
        <v>279</v>
      </c>
      <c r="D626" s="228">
        <v>2</v>
      </c>
    </row>
    <row r="627" spans="1:4" x14ac:dyDescent="0.2">
      <c r="A627" s="225">
        <v>385</v>
      </c>
      <c r="B627" s="226">
        <v>1260</v>
      </c>
      <c r="C627" s="227" t="s">
        <v>267</v>
      </c>
      <c r="D627" s="228" t="s">
        <v>479</v>
      </c>
    </row>
    <row r="628" spans="1:4" x14ac:dyDescent="0.2">
      <c r="A628" s="225">
        <v>385</v>
      </c>
      <c r="B628" s="226">
        <v>1261</v>
      </c>
      <c r="C628" s="227" t="s">
        <v>267</v>
      </c>
      <c r="D628" s="228" t="s">
        <v>479</v>
      </c>
    </row>
    <row r="629" spans="1:4" x14ac:dyDescent="0.2">
      <c r="A629" s="225">
        <v>386</v>
      </c>
      <c r="B629" s="226">
        <v>1184</v>
      </c>
      <c r="C629" s="227" t="s">
        <v>248</v>
      </c>
      <c r="D629" s="228" t="s">
        <v>241</v>
      </c>
    </row>
    <row r="630" spans="1:4" x14ac:dyDescent="0.2">
      <c r="A630" s="225">
        <v>387</v>
      </c>
      <c r="B630" s="226">
        <v>1183</v>
      </c>
      <c r="C630" s="227" t="s">
        <v>272</v>
      </c>
      <c r="D630" s="228" t="s">
        <v>241</v>
      </c>
    </row>
    <row r="631" spans="1:4" x14ac:dyDescent="0.2">
      <c r="A631" s="225">
        <v>388</v>
      </c>
      <c r="B631" s="226">
        <v>1262</v>
      </c>
      <c r="C631" s="227" t="s">
        <v>267</v>
      </c>
      <c r="D631" s="228" t="s">
        <v>479</v>
      </c>
    </row>
    <row r="632" spans="1:4" x14ac:dyDescent="0.2">
      <c r="A632" s="225">
        <v>388</v>
      </c>
      <c r="B632" s="226">
        <v>1263</v>
      </c>
      <c r="C632" s="227" t="s">
        <v>267</v>
      </c>
      <c r="D632" s="228" t="s">
        <v>479</v>
      </c>
    </row>
    <row r="633" spans="1:4" x14ac:dyDescent="0.2">
      <c r="A633" s="225">
        <v>389</v>
      </c>
      <c r="B633" s="226">
        <v>1182</v>
      </c>
      <c r="C633" s="227" t="s">
        <v>258</v>
      </c>
      <c r="D633" s="228" t="s">
        <v>241</v>
      </c>
    </row>
    <row r="634" spans="1:4" x14ac:dyDescent="0.2">
      <c r="A634" s="225">
        <v>390</v>
      </c>
      <c r="B634" s="226">
        <v>1291</v>
      </c>
      <c r="C634" s="227" t="s">
        <v>267</v>
      </c>
      <c r="D634" s="228">
        <v>2</v>
      </c>
    </row>
    <row r="635" spans="1:4" x14ac:dyDescent="0.2">
      <c r="A635" s="225">
        <v>390</v>
      </c>
      <c r="B635" s="226">
        <v>1292</v>
      </c>
      <c r="C635" s="227" t="s">
        <v>267</v>
      </c>
      <c r="D635" s="228">
        <v>1</v>
      </c>
    </row>
    <row r="636" spans="1:4" x14ac:dyDescent="0.2">
      <c r="A636" s="225">
        <v>391</v>
      </c>
      <c r="B636" s="226">
        <v>29</v>
      </c>
      <c r="C636" s="227" t="s">
        <v>342</v>
      </c>
      <c r="D636" s="228" t="s">
        <v>241</v>
      </c>
    </row>
    <row r="637" spans="1:4" x14ac:dyDescent="0.2">
      <c r="A637" s="225">
        <v>392</v>
      </c>
      <c r="B637" s="226">
        <v>90</v>
      </c>
      <c r="C637" s="227" t="s">
        <v>343</v>
      </c>
      <c r="D637" s="228">
        <v>1</v>
      </c>
    </row>
    <row r="638" spans="1:4" x14ac:dyDescent="0.2">
      <c r="A638" s="225">
        <v>393</v>
      </c>
      <c r="B638" s="226">
        <v>1</v>
      </c>
      <c r="C638" s="227" t="s">
        <v>344</v>
      </c>
      <c r="D638" s="228">
        <v>1</v>
      </c>
    </row>
    <row r="639" spans="1:4" x14ac:dyDescent="0.2">
      <c r="A639" s="225">
        <v>394</v>
      </c>
      <c r="B639" s="226">
        <v>1176</v>
      </c>
      <c r="C639" s="227" t="s">
        <v>300</v>
      </c>
      <c r="D639" s="228">
        <v>1</v>
      </c>
    </row>
    <row r="640" spans="1:4" x14ac:dyDescent="0.2">
      <c r="A640" s="225">
        <v>394</v>
      </c>
      <c r="B640" s="226">
        <v>1177</v>
      </c>
      <c r="C640" s="227" t="s">
        <v>300</v>
      </c>
      <c r="D640" s="228">
        <v>2</v>
      </c>
    </row>
    <row r="641" spans="1:4" x14ac:dyDescent="0.2">
      <c r="A641" s="225">
        <v>395</v>
      </c>
      <c r="B641" s="226">
        <v>1044</v>
      </c>
      <c r="C641" s="227" t="s">
        <v>345</v>
      </c>
      <c r="D641" s="228">
        <v>2</v>
      </c>
    </row>
    <row r="642" spans="1:4" x14ac:dyDescent="0.2">
      <c r="A642" s="225">
        <v>395</v>
      </c>
      <c r="B642" s="226">
        <v>1045</v>
      </c>
      <c r="C642" s="227" t="s">
        <v>345</v>
      </c>
      <c r="D642" s="228">
        <v>1</v>
      </c>
    </row>
    <row r="643" spans="1:4" x14ac:dyDescent="0.2">
      <c r="A643" s="225">
        <v>395</v>
      </c>
      <c r="B643" s="226">
        <v>1046</v>
      </c>
      <c r="C643" s="227" t="s">
        <v>345</v>
      </c>
      <c r="D643" s="228">
        <v>1</v>
      </c>
    </row>
    <row r="644" spans="1:4" x14ac:dyDescent="0.2">
      <c r="A644" s="225">
        <v>396</v>
      </c>
      <c r="B644" s="226">
        <v>1323</v>
      </c>
      <c r="C644" s="227" t="s">
        <v>277</v>
      </c>
      <c r="D644" s="228">
        <v>1</v>
      </c>
    </row>
    <row r="645" spans="1:4" x14ac:dyDescent="0.2">
      <c r="A645" s="225">
        <v>397</v>
      </c>
      <c r="B645" s="226">
        <v>1346</v>
      </c>
      <c r="C645" s="227" t="s">
        <v>346</v>
      </c>
      <c r="D645" s="228">
        <v>1</v>
      </c>
    </row>
    <row r="646" spans="1:4" x14ac:dyDescent="0.2">
      <c r="A646" s="225">
        <v>398</v>
      </c>
      <c r="B646" s="226">
        <v>72</v>
      </c>
      <c r="C646" s="227" t="s">
        <v>347</v>
      </c>
      <c r="D646" s="228">
        <v>2</v>
      </c>
    </row>
    <row r="647" spans="1:4" x14ac:dyDescent="0.2">
      <c r="A647" s="225">
        <v>399</v>
      </c>
      <c r="B647" s="226">
        <v>27</v>
      </c>
      <c r="C647" s="227" t="s">
        <v>348</v>
      </c>
      <c r="D647" s="228" t="s">
        <v>487</v>
      </c>
    </row>
    <row r="648" spans="1:4" x14ac:dyDescent="0.2">
      <c r="A648" s="225">
        <v>400</v>
      </c>
      <c r="B648" s="226">
        <v>58</v>
      </c>
      <c r="C648" s="227" t="s">
        <v>299</v>
      </c>
      <c r="D648" s="228">
        <v>1</v>
      </c>
    </row>
    <row r="649" spans="1:4" x14ac:dyDescent="0.2">
      <c r="A649" s="225">
        <v>400</v>
      </c>
      <c r="B649" s="226">
        <v>190</v>
      </c>
      <c r="C649" s="227" t="s">
        <v>299</v>
      </c>
      <c r="D649" s="228" t="s">
        <v>484</v>
      </c>
    </row>
    <row r="650" spans="1:4" x14ac:dyDescent="0.2">
      <c r="A650" s="225">
        <v>401</v>
      </c>
      <c r="B650" s="226">
        <v>1157</v>
      </c>
      <c r="C650" s="227" t="s">
        <v>349</v>
      </c>
      <c r="D650" s="228" t="s">
        <v>241</v>
      </c>
    </row>
    <row r="651" spans="1:4" x14ac:dyDescent="0.2">
      <c r="A651" s="225">
        <v>403</v>
      </c>
      <c r="B651" s="226">
        <v>1178</v>
      </c>
      <c r="C651" s="227" t="s">
        <v>254</v>
      </c>
      <c r="D651" s="228">
        <v>1</v>
      </c>
    </row>
    <row r="652" spans="1:4" x14ac:dyDescent="0.2">
      <c r="A652" s="225">
        <v>403</v>
      </c>
      <c r="B652" s="226">
        <v>1179</v>
      </c>
      <c r="C652" s="227" t="s">
        <v>254</v>
      </c>
      <c r="D652" s="228">
        <v>2</v>
      </c>
    </row>
    <row r="653" spans="1:4" x14ac:dyDescent="0.2">
      <c r="A653" s="225">
        <v>404</v>
      </c>
      <c r="B653" s="226">
        <v>1161</v>
      </c>
      <c r="C653" s="227" t="s">
        <v>350</v>
      </c>
      <c r="D653" s="228">
        <v>2</v>
      </c>
    </row>
    <row r="654" spans="1:4" x14ac:dyDescent="0.2">
      <c r="A654" s="225">
        <v>404</v>
      </c>
      <c r="B654" s="226">
        <v>1162</v>
      </c>
      <c r="C654" s="227" t="s">
        <v>350</v>
      </c>
      <c r="D654" s="228">
        <v>1</v>
      </c>
    </row>
    <row r="655" spans="1:4" x14ac:dyDescent="0.2">
      <c r="A655" s="225">
        <v>405</v>
      </c>
      <c r="B655" s="226">
        <v>1163</v>
      </c>
      <c r="C655" s="227" t="s">
        <v>351</v>
      </c>
      <c r="D655" s="228" t="s">
        <v>241</v>
      </c>
    </row>
    <row r="656" spans="1:4" x14ac:dyDescent="0.2">
      <c r="A656" s="225">
        <v>406</v>
      </c>
      <c r="B656" s="226">
        <v>77</v>
      </c>
      <c r="C656" s="227" t="s">
        <v>352</v>
      </c>
      <c r="D656" s="228" t="s">
        <v>241</v>
      </c>
    </row>
    <row r="657" spans="1:4" x14ac:dyDescent="0.2">
      <c r="A657" s="225">
        <v>407</v>
      </c>
      <c r="B657" s="226">
        <v>81</v>
      </c>
      <c r="C657" s="227" t="s">
        <v>353</v>
      </c>
      <c r="D657" s="228" t="s">
        <v>241</v>
      </c>
    </row>
    <row r="658" spans="1:4" x14ac:dyDescent="0.2">
      <c r="A658" s="225">
        <v>408</v>
      </c>
      <c r="B658" s="226">
        <v>87</v>
      </c>
      <c r="C658" s="227" t="s">
        <v>354</v>
      </c>
      <c r="D658" s="228" t="s">
        <v>241</v>
      </c>
    </row>
    <row r="659" spans="1:4" x14ac:dyDescent="0.2">
      <c r="A659" s="225">
        <v>409</v>
      </c>
      <c r="B659" s="226">
        <v>89</v>
      </c>
      <c r="C659" s="227" t="s">
        <v>355</v>
      </c>
      <c r="D659" s="228" t="s">
        <v>241</v>
      </c>
    </row>
    <row r="660" spans="1:4" x14ac:dyDescent="0.2">
      <c r="A660" s="225">
        <v>410</v>
      </c>
      <c r="B660" s="226">
        <v>98</v>
      </c>
      <c r="C660" s="227" t="s">
        <v>356</v>
      </c>
      <c r="D660" s="228" t="s">
        <v>241</v>
      </c>
    </row>
    <row r="661" spans="1:4" x14ac:dyDescent="0.2">
      <c r="A661" s="225">
        <v>411</v>
      </c>
      <c r="B661" s="226">
        <v>106</v>
      </c>
      <c r="C661" s="227" t="s">
        <v>357</v>
      </c>
      <c r="D661" s="228" t="s">
        <v>241</v>
      </c>
    </row>
    <row r="662" spans="1:4" x14ac:dyDescent="0.2">
      <c r="A662" s="225">
        <v>412</v>
      </c>
      <c r="B662" s="226">
        <v>107</v>
      </c>
      <c r="C662" s="227" t="s">
        <v>358</v>
      </c>
      <c r="D662" s="228" t="s">
        <v>241</v>
      </c>
    </row>
    <row r="663" spans="1:4" x14ac:dyDescent="0.2">
      <c r="A663" s="225">
        <v>413</v>
      </c>
      <c r="B663" s="226">
        <v>108</v>
      </c>
      <c r="C663" s="227" t="s">
        <v>359</v>
      </c>
      <c r="D663" s="228" t="s">
        <v>241</v>
      </c>
    </row>
    <row r="664" spans="1:4" x14ac:dyDescent="0.2">
      <c r="A664" s="225">
        <v>414</v>
      </c>
      <c r="B664" s="226">
        <v>110</v>
      </c>
      <c r="C664" s="227" t="s">
        <v>360</v>
      </c>
      <c r="D664" s="228" t="s">
        <v>241</v>
      </c>
    </row>
    <row r="665" spans="1:4" x14ac:dyDescent="0.2">
      <c r="A665" s="225">
        <v>415</v>
      </c>
      <c r="B665" s="226">
        <v>165</v>
      </c>
      <c r="C665" s="227" t="s">
        <v>361</v>
      </c>
      <c r="D665" s="228" t="s">
        <v>241</v>
      </c>
    </row>
    <row r="666" spans="1:4" x14ac:dyDescent="0.2">
      <c r="A666" s="225">
        <v>416</v>
      </c>
      <c r="B666" s="226">
        <v>179</v>
      </c>
      <c r="C666" s="227" t="s">
        <v>362</v>
      </c>
      <c r="D666" s="228" t="s">
        <v>241</v>
      </c>
    </row>
    <row r="667" spans="1:4" x14ac:dyDescent="0.2">
      <c r="A667" s="225">
        <v>417</v>
      </c>
      <c r="B667" s="226">
        <v>209</v>
      </c>
      <c r="C667" s="227" t="s">
        <v>363</v>
      </c>
      <c r="D667" s="228" t="s">
        <v>241</v>
      </c>
    </row>
    <row r="668" spans="1:4" x14ac:dyDescent="0.2">
      <c r="A668" s="225">
        <v>418</v>
      </c>
      <c r="B668" s="226">
        <v>188</v>
      </c>
      <c r="C668" s="227" t="s">
        <v>364</v>
      </c>
      <c r="D668" s="228" t="s">
        <v>241</v>
      </c>
    </row>
    <row r="669" spans="1:4" x14ac:dyDescent="0.2">
      <c r="A669" s="225">
        <v>419</v>
      </c>
      <c r="B669" s="226">
        <v>176</v>
      </c>
      <c r="C669" s="227" t="s">
        <v>365</v>
      </c>
      <c r="D669" s="228" t="s">
        <v>241</v>
      </c>
    </row>
    <row r="670" spans="1:4" x14ac:dyDescent="0.2">
      <c r="A670" s="225">
        <v>420</v>
      </c>
      <c r="B670" s="226">
        <v>253</v>
      </c>
      <c r="C670" s="227" t="s">
        <v>366</v>
      </c>
      <c r="D670" s="228" t="s">
        <v>241</v>
      </c>
    </row>
    <row r="671" spans="1:4" x14ac:dyDescent="0.2">
      <c r="A671" s="225">
        <v>421</v>
      </c>
      <c r="B671" s="226">
        <v>222</v>
      </c>
      <c r="C671" s="227" t="s">
        <v>367</v>
      </c>
      <c r="D671" s="228" t="s">
        <v>241</v>
      </c>
    </row>
    <row r="672" spans="1:4" x14ac:dyDescent="0.2">
      <c r="A672" s="225">
        <v>422</v>
      </c>
      <c r="B672" s="226">
        <v>254</v>
      </c>
      <c r="C672" s="227" t="s">
        <v>368</v>
      </c>
      <c r="D672" s="228" t="s">
        <v>241</v>
      </c>
    </row>
    <row r="673" spans="1:4" x14ac:dyDescent="0.2">
      <c r="A673" s="225">
        <v>423</v>
      </c>
      <c r="B673" s="226">
        <v>255</v>
      </c>
      <c r="C673" s="227" t="s">
        <v>369</v>
      </c>
      <c r="D673" s="228" t="s">
        <v>241</v>
      </c>
    </row>
    <row r="674" spans="1:4" x14ac:dyDescent="0.2">
      <c r="A674" s="225">
        <v>424</v>
      </c>
      <c r="B674" s="226">
        <v>256</v>
      </c>
      <c r="C674" s="227" t="s">
        <v>370</v>
      </c>
      <c r="D674" s="228" t="s">
        <v>241</v>
      </c>
    </row>
    <row r="675" spans="1:4" x14ac:dyDescent="0.2">
      <c r="A675" s="225">
        <v>425</v>
      </c>
      <c r="B675" s="226">
        <v>1100</v>
      </c>
      <c r="C675" s="227" t="s">
        <v>371</v>
      </c>
      <c r="D675" s="228">
        <v>2</v>
      </c>
    </row>
    <row r="676" spans="1:4" x14ac:dyDescent="0.2">
      <c r="A676" s="225">
        <v>426</v>
      </c>
      <c r="B676" s="226">
        <v>1189</v>
      </c>
      <c r="C676" s="227" t="s">
        <v>279</v>
      </c>
      <c r="D676" s="228">
        <v>1</v>
      </c>
    </row>
    <row r="677" spans="1:4" x14ac:dyDescent="0.2">
      <c r="A677" s="225">
        <v>426</v>
      </c>
      <c r="B677" s="226">
        <v>1190</v>
      </c>
      <c r="C677" s="227" t="s">
        <v>279</v>
      </c>
      <c r="D677" s="228">
        <v>2</v>
      </c>
    </row>
    <row r="678" spans="1:4" x14ac:dyDescent="0.2">
      <c r="A678" s="225">
        <v>427</v>
      </c>
      <c r="B678" s="226">
        <v>1118</v>
      </c>
      <c r="C678" s="227" t="s">
        <v>372</v>
      </c>
      <c r="D678" s="228">
        <v>1</v>
      </c>
    </row>
    <row r="679" spans="1:4" x14ac:dyDescent="0.2">
      <c r="A679" s="225">
        <v>427</v>
      </c>
      <c r="B679" s="226">
        <v>1119</v>
      </c>
      <c r="C679" s="227" t="s">
        <v>372</v>
      </c>
      <c r="D679" s="228" t="s">
        <v>482</v>
      </c>
    </row>
    <row r="680" spans="1:4" x14ac:dyDescent="0.2">
      <c r="A680" s="225">
        <v>428</v>
      </c>
      <c r="B680" s="226">
        <v>258</v>
      </c>
      <c r="C680" s="227" t="s">
        <v>373</v>
      </c>
      <c r="D680" s="228" t="s">
        <v>374</v>
      </c>
    </row>
    <row r="681" spans="1:4" x14ac:dyDescent="0.2">
      <c r="A681" s="225">
        <v>428</v>
      </c>
      <c r="B681" s="226">
        <v>259</v>
      </c>
      <c r="C681" s="227" t="s">
        <v>373</v>
      </c>
      <c r="D681" s="228" t="s">
        <v>374</v>
      </c>
    </row>
    <row r="682" spans="1:4" x14ac:dyDescent="0.2">
      <c r="A682" s="225">
        <v>429</v>
      </c>
      <c r="B682" s="226">
        <v>260</v>
      </c>
      <c r="C682" s="227" t="s">
        <v>375</v>
      </c>
      <c r="D682" s="228" t="s">
        <v>374</v>
      </c>
    </row>
    <row r="683" spans="1:4" x14ac:dyDescent="0.2">
      <c r="A683" s="225">
        <v>429</v>
      </c>
      <c r="B683" s="226">
        <v>261</v>
      </c>
      <c r="C683" s="227" t="s">
        <v>375</v>
      </c>
      <c r="D683" s="228" t="s">
        <v>374</v>
      </c>
    </row>
    <row r="684" spans="1:4" x14ac:dyDescent="0.2">
      <c r="A684" s="225">
        <v>430</v>
      </c>
      <c r="B684" s="226">
        <v>264</v>
      </c>
      <c r="C684" s="227" t="s">
        <v>376</v>
      </c>
      <c r="D684" s="228" t="s">
        <v>374</v>
      </c>
    </row>
    <row r="685" spans="1:4" x14ac:dyDescent="0.2">
      <c r="A685" s="225">
        <v>430</v>
      </c>
      <c r="B685" s="226">
        <v>265</v>
      </c>
      <c r="C685" s="227" t="s">
        <v>376</v>
      </c>
      <c r="D685" s="228" t="s">
        <v>374</v>
      </c>
    </row>
    <row r="686" spans="1:4" x14ac:dyDescent="0.2">
      <c r="A686" s="225">
        <v>431</v>
      </c>
      <c r="B686" s="226">
        <v>262</v>
      </c>
      <c r="C686" s="227" t="s">
        <v>377</v>
      </c>
      <c r="D686" s="228" t="s">
        <v>374</v>
      </c>
    </row>
    <row r="687" spans="1:4" x14ac:dyDescent="0.2">
      <c r="A687" s="225">
        <v>431</v>
      </c>
      <c r="B687" s="226">
        <v>263</v>
      </c>
      <c r="C687" s="227" t="s">
        <v>377</v>
      </c>
      <c r="D687" s="228" t="s">
        <v>374</v>
      </c>
    </row>
    <row r="688" spans="1:4" x14ac:dyDescent="0.2">
      <c r="A688" s="225">
        <v>432</v>
      </c>
      <c r="B688" s="226">
        <v>1397</v>
      </c>
      <c r="C688" s="227" t="s">
        <v>279</v>
      </c>
      <c r="D688" s="228">
        <v>1</v>
      </c>
    </row>
    <row r="689" spans="1:4" x14ac:dyDescent="0.2">
      <c r="A689" s="225">
        <v>432</v>
      </c>
      <c r="B689" s="226">
        <v>1398</v>
      </c>
      <c r="C689" s="227" t="s">
        <v>279</v>
      </c>
      <c r="D689" s="228">
        <v>2</v>
      </c>
    </row>
    <row r="690" spans="1:4" x14ac:dyDescent="0.2">
      <c r="A690" s="225">
        <v>434</v>
      </c>
      <c r="B690" s="226">
        <v>269</v>
      </c>
      <c r="C690" s="227" t="s">
        <v>378</v>
      </c>
      <c r="D690" s="228" t="s">
        <v>479</v>
      </c>
    </row>
    <row r="691" spans="1:4" x14ac:dyDescent="0.2">
      <c r="A691" s="225">
        <v>435</v>
      </c>
      <c r="B691" s="226">
        <v>270</v>
      </c>
      <c r="C691" s="227" t="s">
        <v>379</v>
      </c>
      <c r="D691" s="228">
        <v>1</v>
      </c>
    </row>
    <row r="692" spans="1:4" x14ac:dyDescent="0.2">
      <c r="A692" s="225">
        <v>435</v>
      </c>
      <c r="B692" s="226">
        <v>271</v>
      </c>
      <c r="C692" s="227" t="s">
        <v>379</v>
      </c>
      <c r="D692" s="228">
        <v>1</v>
      </c>
    </row>
    <row r="693" spans="1:4" x14ac:dyDescent="0.2">
      <c r="A693" s="225">
        <v>435</v>
      </c>
      <c r="B693" s="226">
        <v>272</v>
      </c>
      <c r="C693" s="227" t="s">
        <v>379</v>
      </c>
      <c r="D693" s="228">
        <v>2</v>
      </c>
    </row>
    <row r="694" spans="1:4" x14ac:dyDescent="0.2">
      <c r="A694" s="225">
        <v>436</v>
      </c>
      <c r="B694" s="226">
        <v>273</v>
      </c>
      <c r="C694" s="227" t="s">
        <v>380</v>
      </c>
      <c r="D694" s="228">
        <v>1</v>
      </c>
    </row>
    <row r="695" spans="1:4" x14ac:dyDescent="0.2">
      <c r="A695" s="225">
        <v>436</v>
      </c>
      <c r="B695" s="226">
        <v>274</v>
      </c>
      <c r="C695" s="227" t="s">
        <v>380</v>
      </c>
      <c r="D695" s="228">
        <v>1</v>
      </c>
    </row>
    <row r="696" spans="1:4" x14ac:dyDescent="0.2">
      <c r="A696" s="225">
        <v>436</v>
      </c>
      <c r="B696" s="226">
        <v>275</v>
      </c>
      <c r="C696" s="227" t="s">
        <v>380</v>
      </c>
      <c r="D696" s="228">
        <v>2</v>
      </c>
    </row>
    <row r="697" spans="1:4" x14ac:dyDescent="0.2">
      <c r="A697" s="225">
        <v>437</v>
      </c>
      <c r="B697" s="226">
        <v>1403</v>
      </c>
      <c r="C697" s="227" t="s">
        <v>381</v>
      </c>
      <c r="D697" s="228">
        <v>2</v>
      </c>
    </row>
    <row r="698" spans="1:4" x14ac:dyDescent="0.2">
      <c r="A698" s="225">
        <v>437</v>
      </c>
      <c r="B698" s="226">
        <v>1404</v>
      </c>
      <c r="C698" s="227" t="s">
        <v>381</v>
      </c>
      <c r="D698" s="228">
        <v>1</v>
      </c>
    </row>
    <row r="699" spans="1:4" x14ac:dyDescent="0.2">
      <c r="A699" s="225">
        <v>437</v>
      </c>
      <c r="B699" s="226">
        <v>1405</v>
      </c>
      <c r="C699" s="227" t="s">
        <v>381</v>
      </c>
      <c r="D699" s="228">
        <v>1</v>
      </c>
    </row>
    <row r="700" spans="1:4" x14ac:dyDescent="0.2">
      <c r="A700" s="225">
        <v>439</v>
      </c>
      <c r="B700" s="226">
        <v>346</v>
      </c>
      <c r="C700" s="227" t="s">
        <v>382</v>
      </c>
      <c r="D700" s="228">
        <v>2</v>
      </c>
    </row>
    <row r="701" spans="1:4" x14ac:dyDescent="0.2">
      <c r="A701" s="225">
        <v>439</v>
      </c>
      <c r="B701" s="226">
        <v>349</v>
      </c>
      <c r="C701" s="227" t="s">
        <v>382</v>
      </c>
      <c r="D701" s="228">
        <v>1</v>
      </c>
    </row>
    <row r="702" spans="1:4" x14ac:dyDescent="0.2">
      <c r="A702" s="225">
        <v>440</v>
      </c>
      <c r="B702" s="226">
        <v>210</v>
      </c>
      <c r="C702" s="227" t="s">
        <v>383</v>
      </c>
      <c r="D702" s="228">
        <v>2</v>
      </c>
    </row>
    <row r="703" spans="1:4" x14ac:dyDescent="0.2">
      <c r="A703" s="225">
        <v>440</v>
      </c>
      <c r="B703" s="226">
        <v>347</v>
      </c>
      <c r="C703" s="227" t="s">
        <v>383</v>
      </c>
      <c r="D703" s="228" t="s">
        <v>479</v>
      </c>
    </row>
    <row r="704" spans="1:4" x14ac:dyDescent="0.2">
      <c r="A704" s="225">
        <v>440</v>
      </c>
      <c r="B704" s="226">
        <v>348</v>
      </c>
      <c r="C704" s="227" t="s">
        <v>383</v>
      </c>
      <c r="D704" s="228" t="s">
        <v>479</v>
      </c>
    </row>
    <row r="705" spans="1:4" x14ac:dyDescent="0.2">
      <c r="A705" s="225">
        <v>441</v>
      </c>
      <c r="B705" s="226">
        <v>206</v>
      </c>
      <c r="C705" s="227" t="s">
        <v>283</v>
      </c>
      <c r="D705" s="228">
        <v>2</v>
      </c>
    </row>
    <row r="706" spans="1:4" x14ac:dyDescent="0.2">
      <c r="A706" s="225">
        <v>441</v>
      </c>
      <c r="B706" s="226">
        <v>350</v>
      </c>
      <c r="C706" s="227" t="s">
        <v>283</v>
      </c>
      <c r="D706" s="228">
        <v>1</v>
      </c>
    </row>
    <row r="707" spans="1:4" x14ac:dyDescent="0.2">
      <c r="A707" s="225">
        <v>441</v>
      </c>
      <c r="B707" s="226">
        <v>351</v>
      </c>
      <c r="C707" s="227" t="s">
        <v>283</v>
      </c>
      <c r="D707" s="228">
        <v>1</v>
      </c>
    </row>
    <row r="708" spans="1:4" x14ac:dyDescent="0.2">
      <c r="A708" s="225">
        <v>441</v>
      </c>
      <c r="B708" s="226">
        <v>352</v>
      </c>
      <c r="C708" s="227" t="s">
        <v>283</v>
      </c>
      <c r="D708" s="228">
        <v>1</v>
      </c>
    </row>
    <row r="709" spans="1:4" x14ac:dyDescent="0.2">
      <c r="A709" s="225">
        <v>442</v>
      </c>
      <c r="B709" s="226">
        <v>356</v>
      </c>
      <c r="C709" s="227" t="s">
        <v>279</v>
      </c>
      <c r="D709" s="228" t="s">
        <v>479</v>
      </c>
    </row>
    <row r="710" spans="1:4" x14ac:dyDescent="0.2">
      <c r="A710" s="225">
        <v>442</v>
      </c>
      <c r="B710" s="226">
        <v>357</v>
      </c>
      <c r="C710" s="227" t="s">
        <v>279</v>
      </c>
      <c r="D710" s="228" t="s">
        <v>479</v>
      </c>
    </row>
    <row r="711" spans="1:4" x14ac:dyDescent="0.2">
      <c r="A711" s="225">
        <v>443</v>
      </c>
      <c r="B711" s="226">
        <v>358</v>
      </c>
      <c r="C711" s="227" t="s">
        <v>321</v>
      </c>
      <c r="D711" s="228">
        <v>1</v>
      </c>
    </row>
    <row r="712" spans="1:4" x14ac:dyDescent="0.2">
      <c r="A712" s="225">
        <v>443</v>
      </c>
      <c r="B712" s="226">
        <v>359</v>
      </c>
      <c r="C712" s="227" t="s">
        <v>321</v>
      </c>
      <c r="D712" s="228" t="s">
        <v>484</v>
      </c>
    </row>
    <row r="713" spans="1:4" x14ac:dyDescent="0.2">
      <c r="A713" s="225">
        <v>444</v>
      </c>
      <c r="B713" s="226">
        <v>208</v>
      </c>
      <c r="C713" s="227" t="s">
        <v>324</v>
      </c>
      <c r="D713" s="228">
        <v>2</v>
      </c>
    </row>
    <row r="714" spans="1:4" x14ac:dyDescent="0.2">
      <c r="A714" s="225">
        <v>444</v>
      </c>
      <c r="B714" s="226">
        <v>358</v>
      </c>
      <c r="C714" s="227" t="s">
        <v>324</v>
      </c>
      <c r="D714" s="228" t="s">
        <v>487</v>
      </c>
    </row>
    <row r="715" spans="1:4" x14ac:dyDescent="0.2">
      <c r="A715" s="225">
        <v>444</v>
      </c>
      <c r="B715" s="226">
        <v>360</v>
      </c>
      <c r="C715" s="227" t="s">
        <v>324</v>
      </c>
      <c r="D715" s="228" t="s">
        <v>487</v>
      </c>
    </row>
    <row r="716" spans="1:4" x14ac:dyDescent="0.2">
      <c r="A716" s="225">
        <v>445</v>
      </c>
      <c r="B716" s="226">
        <v>1406</v>
      </c>
      <c r="C716" s="227" t="s">
        <v>384</v>
      </c>
      <c r="D716" s="228">
        <v>1</v>
      </c>
    </row>
    <row r="717" spans="1:4" x14ac:dyDescent="0.2">
      <c r="A717" s="225">
        <v>445</v>
      </c>
      <c r="B717" s="226">
        <v>1407</v>
      </c>
      <c r="C717" s="227" t="s">
        <v>384</v>
      </c>
      <c r="D717" s="228">
        <v>2</v>
      </c>
    </row>
    <row r="718" spans="1:4" x14ac:dyDescent="0.2">
      <c r="A718" s="225">
        <v>446</v>
      </c>
      <c r="B718" s="226">
        <v>1408</v>
      </c>
      <c r="C718" s="227" t="s">
        <v>384</v>
      </c>
      <c r="D718" s="228">
        <v>1</v>
      </c>
    </row>
    <row r="719" spans="1:4" x14ac:dyDescent="0.2">
      <c r="A719" s="225">
        <v>446</v>
      </c>
      <c r="B719" s="226">
        <v>1409</v>
      </c>
      <c r="C719" s="227" t="s">
        <v>384</v>
      </c>
      <c r="D719" s="228">
        <v>2</v>
      </c>
    </row>
    <row r="720" spans="1:4" x14ac:dyDescent="0.2">
      <c r="A720" s="225">
        <v>447</v>
      </c>
      <c r="B720" s="226">
        <v>206</v>
      </c>
      <c r="C720" s="227" t="s">
        <v>295</v>
      </c>
      <c r="D720" s="228">
        <v>2</v>
      </c>
    </row>
    <row r="721" spans="1:4" x14ac:dyDescent="0.2">
      <c r="A721" s="225">
        <v>448</v>
      </c>
      <c r="B721" s="226">
        <v>1125</v>
      </c>
      <c r="C721" s="227" t="s">
        <v>295</v>
      </c>
      <c r="D721" s="228">
        <v>2</v>
      </c>
    </row>
    <row r="722" spans="1:4" x14ac:dyDescent="0.2">
      <c r="A722" s="225">
        <v>449</v>
      </c>
      <c r="B722" s="226">
        <v>1127</v>
      </c>
      <c r="C722" s="227" t="s">
        <v>295</v>
      </c>
      <c r="D722" s="228">
        <v>2</v>
      </c>
    </row>
    <row r="723" spans="1:4" x14ac:dyDescent="0.2">
      <c r="A723" s="225">
        <v>450</v>
      </c>
      <c r="B723" s="226">
        <v>1129</v>
      </c>
      <c r="C723" s="227" t="s">
        <v>295</v>
      </c>
      <c r="D723" s="228">
        <v>2</v>
      </c>
    </row>
    <row r="724" spans="1:4" x14ac:dyDescent="0.2">
      <c r="A724" s="225">
        <v>451</v>
      </c>
      <c r="B724" s="226">
        <v>1140</v>
      </c>
      <c r="C724" s="227" t="s">
        <v>295</v>
      </c>
      <c r="D724" s="228">
        <v>2</v>
      </c>
    </row>
    <row r="725" spans="1:4" x14ac:dyDescent="0.2">
      <c r="A725" s="225">
        <v>452</v>
      </c>
      <c r="B725" s="226">
        <v>1142</v>
      </c>
      <c r="C725" s="227" t="s">
        <v>295</v>
      </c>
      <c r="D725" s="228">
        <v>2</v>
      </c>
    </row>
    <row r="726" spans="1:4" x14ac:dyDescent="0.2">
      <c r="A726" s="225">
        <v>453</v>
      </c>
      <c r="B726" s="226">
        <v>1144</v>
      </c>
      <c r="C726" s="227" t="s">
        <v>295</v>
      </c>
      <c r="D726" s="228">
        <v>2</v>
      </c>
    </row>
    <row r="727" spans="1:4" x14ac:dyDescent="0.2">
      <c r="A727" s="225">
        <v>454</v>
      </c>
      <c r="B727" s="226">
        <v>1146</v>
      </c>
      <c r="C727" s="227" t="s">
        <v>295</v>
      </c>
      <c r="D727" s="228">
        <v>2</v>
      </c>
    </row>
    <row r="728" spans="1:4" x14ac:dyDescent="0.2">
      <c r="A728" s="225">
        <v>455</v>
      </c>
      <c r="B728" s="226">
        <v>1148</v>
      </c>
      <c r="C728" s="227" t="s">
        <v>295</v>
      </c>
      <c r="D728" s="228">
        <v>2</v>
      </c>
    </row>
    <row r="729" spans="1:4" x14ac:dyDescent="0.2">
      <c r="A729" s="225">
        <v>456</v>
      </c>
      <c r="B729" s="226">
        <v>1150</v>
      </c>
      <c r="C729" s="227" t="s">
        <v>295</v>
      </c>
      <c r="D729" s="228">
        <v>2</v>
      </c>
    </row>
    <row r="730" spans="1:4" x14ac:dyDescent="0.2">
      <c r="A730" s="225">
        <v>459</v>
      </c>
      <c r="B730" s="226">
        <v>1398</v>
      </c>
      <c r="C730" s="227" t="s">
        <v>295</v>
      </c>
      <c r="D730" s="228">
        <v>2</v>
      </c>
    </row>
    <row r="731" spans="1:4" x14ac:dyDescent="0.2">
      <c r="A731" s="225">
        <v>460</v>
      </c>
      <c r="B731" s="226">
        <v>361</v>
      </c>
      <c r="C731" s="227" t="s">
        <v>385</v>
      </c>
      <c r="D731" s="228" t="s">
        <v>241</v>
      </c>
    </row>
    <row r="732" spans="1:4" x14ac:dyDescent="0.2">
      <c r="A732" s="225">
        <v>461</v>
      </c>
      <c r="B732" s="226">
        <v>361</v>
      </c>
      <c r="C732" s="227" t="s">
        <v>385</v>
      </c>
      <c r="D732" s="228" t="s">
        <v>241</v>
      </c>
    </row>
    <row r="733" spans="1:4" x14ac:dyDescent="0.2">
      <c r="A733" s="225">
        <v>462</v>
      </c>
      <c r="B733" s="226">
        <v>362</v>
      </c>
      <c r="C733" s="227" t="s">
        <v>386</v>
      </c>
      <c r="D733" s="228" t="s">
        <v>241</v>
      </c>
    </row>
    <row r="734" spans="1:4" x14ac:dyDescent="0.2">
      <c r="A734" s="225">
        <v>463</v>
      </c>
      <c r="B734" s="226">
        <v>363</v>
      </c>
      <c r="C734" s="227" t="s">
        <v>387</v>
      </c>
      <c r="D734" s="228" t="s">
        <v>241</v>
      </c>
    </row>
    <row r="735" spans="1:4" x14ac:dyDescent="0.2">
      <c r="A735" s="225">
        <v>464</v>
      </c>
      <c r="B735" s="226">
        <v>364</v>
      </c>
      <c r="C735" s="227" t="s">
        <v>388</v>
      </c>
      <c r="D735" s="228">
        <v>1</v>
      </c>
    </row>
    <row r="736" spans="1:4" x14ac:dyDescent="0.2">
      <c r="A736" s="225">
        <v>464</v>
      </c>
      <c r="B736" s="226">
        <v>365</v>
      </c>
      <c r="C736" s="227" t="s">
        <v>388</v>
      </c>
      <c r="D736" s="228">
        <v>1</v>
      </c>
    </row>
    <row r="737" spans="1:4" x14ac:dyDescent="0.2">
      <c r="A737" s="225">
        <v>465</v>
      </c>
      <c r="B737" s="226">
        <v>1410</v>
      </c>
      <c r="C737" s="227" t="s">
        <v>389</v>
      </c>
      <c r="D737" s="228">
        <v>1</v>
      </c>
    </row>
    <row r="738" spans="1:4" x14ac:dyDescent="0.2">
      <c r="A738" s="225">
        <v>465</v>
      </c>
      <c r="B738" s="226">
        <v>1411</v>
      </c>
      <c r="C738" s="227" t="s">
        <v>389</v>
      </c>
      <c r="D738" s="228">
        <v>1</v>
      </c>
    </row>
    <row r="739" spans="1:4" x14ac:dyDescent="0.2">
      <c r="A739" s="225">
        <v>466</v>
      </c>
      <c r="B739" s="226">
        <v>366</v>
      </c>
      <c r="C739" s="227" t="s">
        <v>390</v>
      </c>
      <c r="D739" s="228" t="s">
        <v>479</v>
      </c>
    </row>
    <row r="740" spans="1:4" x14ac:dyDescent="0.2">
      <c r="A740" s="225">
        <v>467</v>
      </c>
      <c r="B740" s="226">
        <v>367</v>
      </c>
      <c r="C740" s="227" t="s">
        <v>390</v>
      </c>
      <c r="D740" s="228" t="s">
        <v>479</v>
      </c>
    </row>
    <row r="741" spans="1:4" x14ac:dyDescent="0.2">
      <c r="A741" s="225">
        <v>468</v>
      </c>
      <c r="B741" s="226">
        <v>368</v>
      </c>
      <c r="C741" s="227" t="s">
        <v>390</v>
      </c>
      <c r="D741" s="228" t="s">
        <v>479</v>
      </c>
    </row>
    <row r="742" spans="1:4" x14ac:dyDescent="0.2">
      <c r="A742" s="225">
        <v>469</v>
      </c>
      <c r="B742" s="226">
        <v>369</v>
      </c>
      <c r="C742" s="227" t="s">
        <v>390</v>
      </c>
      <c r="D742" s="228" t="s">
        <v>479</v>
      </c>
    </row>
    <row r="743" spans="1:4" x14ac:dyDescent="0.2">
      <c r="A743" s="225">
        <v>470</v>
      </c>
      <c r="B743" s="226">
        <v>370</v>
      </c>
      <c r="C743" s="227" t="s">
        <v>390</v>
      </c>
      <c r="D743" s="228" t="s">
        <v>479</v>
      </c>
    </row>
    <row r="744" spans="1:4" x14ac:dyDescent="0.2">
      <c r="A744" s="225">
        <v>473</v>
      </c>
      <c r="B744" s="226">
        <v>1412</v>
      </c>
      <c r="C744" s="227" t="s">
        <v>391</v>
      </c>
      <c r="D744" s="228">
        <v>1</v>
      </c>
    </row>
    <row r="745" spans="1:4" x14ac:dyDescent="0.2">
      <c r="A745" s="225">
        <v>473</v>
      </c>
      <c r="B745" s="226">
        <v>1413</v>
      </c>
      <c r="C745" s="227" t="s">
        <v>391</v>
      </c>
      <c r="D745" s="228">
        <v>2</v>
      </c>
    </row>
    <row r="746" spans="1:4" x14ac:dyDescent="0.2">
      <c r="A746" s="225">
        <v>474</v>
      </c>
      <c r="B746" s="226">
        <v>1414</v>
      </c>
      <c r="C746" s="227" t="s">
        <v>392</v>
      </c>
      <c r="D746" s="228" t="s">
        <v>241</v>
      </c>
    </row>
    <row r="747" spans="1:4" x14ac:dyDescent="0.2">
      <c r="A747" s="225">
        <v>475</v>
      </c>
      <c r="B747" s="226">
        <v>1415</v>
      </c>
      <c r="C747" s="227" t="s">
        <v>393</v>
      </c>
      <c r="D747" s="228">
        <v>1</v>
      </c>
    </row>
    <row r="748" spans="1:4" x14ac:dyDescent="0.2">
      <c r="A748" s="225">
        <v>475</v>
      </c>
      <c r="B748" s="226">
        <v>1416</v>
      </c>
      <c r="C748" s="227" t="s">
        <v>393</v>
      </c>
      <c r="D748" s="228">
        <v>2</v>
      </c>
    </row>
    <row r="749" spans="1:4" x14ac:dyDescent="0.2">
      <c r="A749" s="225">
        <v>476</v>
      </c>
      <c r="B749" s="226">
        <v>1417</v>
      </c>
      <c r="C749" s="227" t="s">
        <v>394</v>
      </c>
      <c r="D749" s="228" t="s">
        <v>241</v>
      </c>
    </row>
    <row r="750" spans="1:4" x14ac:dyDescent="0.2">
      <c r="A750" s="225">
        <v>477</v>
      </c>
      <c r="B750" s="226">
        <v>1418</v>
      </c>
      <c r="C750" s="227" t="s">
        <v>394</v>
      </c>
      <c r="D750" s="228" t="s">
        <v>241</v>
      </c>
    </row>
    <row r="751" spans="1:4" x14ac:dyDescent="0.2">
      <c r="A751" s="225">
        <v>478</v>
      </c>
      <c r="B751" s="226">
        <v>1419</v>
      </c>
      <c r="C751" s="227" t="s">
        <v>324</v>
      </c>
      <c r="D751" s="228">
        <v>1</v>
      </c>
    </row>
    <row r="752" spans="1:4" x14ac:dyDescent="0.2">
      <c r="A752" s="225">
        <v>478</v>
      </c>
      <c r="B752" s="226">
        <v>1420</v>
      </c>
      <c r="C752" s="227" t="s">
        <v>324</v>
      </c>
      <c r="D752" s="228">
        <v>1</v>
      </c>
    </row>
    <row r="753" spans="1:4" x14ac:dyDescent="0.2">
      <c r="A753" s="225">
        <v>478</v>
      </c>
      <c r="B753" s="226">
        <v>1421</v>
      </c>
      <c r="C753" s="227" t="s">
        <v>324</v>
      </c>
      <c r="D753" s="228">
        <v>2</v>
      </c>
    </row>
    <row r="754" spans="1:4" x14ac:dyDescent="0.2">
      <c r="A754" s="225">
        <v>479</v>
      </c>
      <c r="B754" s="226">
        <v>1424</v>
      </c>
      <c r="C754" s="227" t="s">
        <v>382</v>
      </c>
      <c r="D754" s="228">
        <v>2</v>
      </c>
    </row>
    <row r="755" spans="1:4" x14ac:dyDescent="0.2">
      <c r="A755" s="225">
        <v>479</v>
      </c>
      <c r="B755" s="226">
        <v>1425</v>
      </c>
      <c r="C755" s="227" t="s">
        <v>382</v>
      </c>
      <c r="D755" s="228">
        <v>1</v>
      </c>
    </row>
    <row r="756" spans="1:4" x14ac:dyDescent="0.2">
      <c r="A756" s="225">
        <v>480</v>
      </c>
      <c r="B756" s="226">
        <v>1426</v>
      </c>
      <c r="C756" s="227" t="s">
        <v>382</v>
      </c>
      <c r="D756" s="228">
        <v>2</v>
      </c>
    </row>
    <row r="757" spans="1:4" x14ac:dyDescent="0.2">
      <c r="A757" s="225">
        <v>480</v>
      </c>
      <c r="B757" s="226">
        <v>1427</v>
      </c>
      <c r="C757" s="227" t="s">
        <v>382</v>
      </c>
      <c r="D757" s="228">
        <v>1</v>
      </c>
    </row>
    <row r="758" spans="1:4" x14ac:dyDescent="0.2">
      <c r="A758" s="225">
        <v>481</v>
      </c>
      <c r="B758" s="226">
        <v>1428</v>
      </c>
      <c r="C758" s="227" t="s">
        <v>382</v>
      </c>
      <c r="D758" s="228">
        <v>2</v>
      </c>
    </row>
    <row r="759" spans="1:4" x14ac:dyDescent="0.2">
      <c r="A759" s="225">
        <v>481</v>
      </c>
      <c r="B759" s="226">
        <v>1429</v>
      </c>
      <c r="C759" s="227" t="s">
        <v>382</v>
      </c>
      <c r="D759" s="228">
        <v>1</v>
      </c>
    </row>
    <row r="760" spans="1:4" x14ac:dyDescent="0.2">
      <c r="A760" s="225">
        <v>482</v>
      </c>
      <c r="B760" s="226">
        <v>378</v>
      </c>
      <c r="C760" s="227" t="s">
        <v>395</v>
      </c>
      <c r="D760" s="228" t="s">
        <v>396</v>
      </c>
    </row>
    <row r="761" spans="1:4" x14ac:dyDescent="0.2">
      <c r="A761" s="225">
        <v>483</v>
      </c>
      <c r="B761" s="226">
        <v>379</v>
      </c>
      <c r="C761" s="227" t="s">
        <v>397</v>
      </c>
      <c r="D761" s="228" t="s">
        <v>396</v>
      </c>
    </row>
    <row r="762" spans="1:4" x14ac:dyDescent="0.2">
      <c r="A762" s="225">
        <v>484</v>
      </c>
      <c r="B762" s="226">
        <v>380</v>
      </c>
      <c r="C762" s="227" t="s">
        <v>398</v>
      </c>
      <c r="D762" s="228" t="s">
        <v>396</v>
      </c>
    </row>
    <row r="763" spans="1:4" x14ac:dyDescent="0.2">
      <c r="A763" s="225">
        <v>485</v>
      </c>
      <c r="B763" s="226">
        <v>381</v>
      </c>
      <c r="C763" s="227" t="s">
        <v>399</v>
      </c>
      <c r="D763" s="228" t="s">
        <v>396</v>
      </c>
    </row>
    <row r="764" spans="1:4" x14ac:dyDescent="0.2">
      <c r="A764" s="225">
        <v>486</v>
      </c>
      <c r="B764" s="226">
        <v>382</v>
      </c>
      <c r="C764" s="227" t="s">
        <v>400</v>
      </c>
      <c r="D764" s="228" t="s">
        <v>396</v>
      </c>
    </row>
    <row r="765" spans="1:4" x14ac:dyDescent="0.2">
      <c r="A765" s="225">
        <v>487</v>
      </c>
      <c r="B765" s="226">
        <v>383</v>
      </c>
      <c r="C765" s="227" t="s">
        <v>401</v>
      </c>
      <c r="D765" s="228" t="s">
        <v>396</v>
      </c>
    </row>
    <row r="766" spans="1:4" x14ac:dyDescent="0.2">
      <c r="A766" s="225">
        <v>488</v>
      </c>
      <c r="B766" s="226">
        <v>384</v>
      </c>
      <c r="C766" s="227" t="s">
        <v>402</v>
      </c>
      <c r="D766" s="228" t="s">
        <v>396</v>
      </c>
    </row>
    <row r="767" spans="1:4" x14ac:dyDescent="0.2">
      <c r="A767" s="225">
        <v>489</v>
      </c>
      <c r="B767" s="226">
        <v>385</v>
      </c>
      <c r="C767" s="227" t="s">
        <v>403</v>
      </c>
      <c r="D767" s="228" t="s">
        <v>396</v>
      </c>
    </row>
    <row r="768" spans="1:4" x14ac:dyDescent="0.2">
      <c r="A768" s="225">
        <v>490</v>
      </c>
      <c r="B768" s="226">
        <v>386</v>
      </c>
      <c r="C768" s="227" t="s">
        <v>404</v>
      </c>
      <c r="D768" s="228" t="s">
        <v>396</v>
      </c>
    </row>
    <row r="769" spans="1:4" x14ac:dyDescent="0.2">
      <c r="A769" s="225">
        <v>491</v>
      </c>
      <c r="B769" s="226">
        <v>387</v>
      </c>
      <c r="C769" s="227" t="s">
        <v>405</v>
      </c>
      <c r="D769" s="228" t="s">
        <v>396</v>
      </c>
    </row>
    <row r="770" spans="1:4" x14ac:dyDescent="0.2">
      <c r="A770" s="225">
        <v>492</v>
      </c>
      <c r="B770" s="226">
        <v>388</v>
      </c>
      <c r="C770" s="227" t="s">
        <v>406</v>
      </c>
      <c r="D770" s="228" t="s">
        <v>396</v>
      </c>
    </row>
    <row r="771" spans="1:4" x14ac:dyDescent="0.2">
      <c r="A771" s="225">
        <v>493</v>
      </c>
      <c r="B771" s="226">
        <v>389</v>
      </c>
      <c r="C771" s="227" t="s">
        <v>407</v>
      </c>
      <c r="D771" s="228" t="s">
        <v>396</v>
      </c>
    </row>
    <row r="772" spans="1:4" x14ac:dyDescent="0.2">
      <c r="A772" s="225">
        <v>494</v>
      </c>
      <c r="B772" s="226">
        <v>390</v>
      </c>
      <c r="C772" s="227" t="s">
        <v>408</v>
      </c>
      <c r="D772" s="228" t="s">
        <v>396</v>
      </c>
    </row>
    <row r="773" spans="1:4" x14ac:dyDescent="0.2">
      <c r="A773" s="225">
        <v>495</v>
      </c>
      <c r="B773" s="226">
        <v>391</v>
      </c>
      <c r="C773" s="227" t="s">
        <v>409</v>
      </c>
      <c r="D773" s="228" t="s">
        <v>396</v>
      </c>
    </row>
    <row r="774" spans="1:4" x14ac:dyDescent="0.2">
      <c r="A774" s="225">
        <v>496</v>
      </c>
      <c r="B774" s="226">
        <v>392</v>
      </c>
      <c r="C774" s="227" t="s">
        <v>410</v>
      </c>
      <c r="D774" s="228" t="s">
        <v>396</v>
      </c>
    </row>
    <row r="775" spans="1:4" x14ac:dyDescent="0.2">
      <c r="A775" s="225">
        <v>497</v>
      </c>
      <c r="B775" s="226">
        <v>393</v>
      </c>
      <c r="C775" s="227" t="s">
        <v>411</v>
      </c>
      <c r="D775" s="228" t="s">
        <v>396</v>
      </c>
    </row>
    <row r="776" spans="1:4" x14ac:dyDescent="0.2">
      <c r="A776" s="225">
        <v>498</v>
      </c>
      <c r="B776" s="226">
        <v>394</v>
      </c>
      <c r="C776" s="227" t="s">
        <v>412</v>
      </c>
      <c r="D776" s="228" t="s">
        <v>396</v>
      </c>
    </row>
    <row r="777" spans="1:4" x14ac:dyDescent="0.2">
      <c r="A777" s="225">
        <v>701</v>
      </c>
      <c r="B777" s="226">
        <v>343</v>
      </c>
      <c r="C777" s="227" t="s">
        <v>413</v>
      </c>
      <c r="D777" s="228" t="s">
        <v>241</v>
      </c>
    </row>
    <row r="778" spans="1:4" x14ac:dyDescent="0.2">
      <c r="A778" s="225">
        <v>702</v>
      </c>
      <c r="B778" s="226">
        <v>344</v>
      </c>
      <c r="C778" s="227" t="s">
        <v>413</v>
      </c>
      <c r="D778" s="228" t="s">
        <v>241</v>
      </c>
    </row>
    <row r="779" spans="1:4" x14ac:dyDescent="0.2">
      <c r="A779" s="225">
        <v>703</v>
      </c>
      <c r="B779" s="226">
        <v>317</v>
      </c>
      <c r="C779" s="227" t="s">
        <v>347</v>
      </c>
      <c r="D779" s="228" t="s">
        <v>241</v>
      </c>
    </row>
    <row r="780" spans="1:4" x14ac:dyDescent="0.2">
      <c r="A780" s="225">
        <v>704</v>
      </c>
      <c r="B780" s="226">
        <v>318</v>
      </c>
      <c r="C780" s="227" t="s">
        <v>347</v>
      </c>
      <c r="D780" s="228" t="s">
        <v>241</v>
      </c>
    </row>
    <row r="781" spans="1:4" x14ac:dyDescent="0.2">
      <c r="A781" s="225">
        <v>705</v>
      </c>
      <c r="B781" s="226">
        <v>319</v>
      </c>
      <c r="C781" s="227" t="s">
        <v>347</v>
      </c>
      <c r="D781" s="228" t="s">
        <v>241</v>
      </c>
    </row>
    <row r="782" spans="1:4" x14ac:dyDescent="0.2">
      <c r="A782" s="225">
        <v>706</v>
      </c>
      <c r="B782" s="226">
        <v>320</v>
      </c>
      <c r="C782" s="227" t="s">
        <v>347</v>
      </c>
      <c r="D782" s="228" t="s">
        <v>241</v>
      </c>
    </row>
    <row r="783" spans="1:4" x14ac:dyDescent="0.2">
      <c r="A783" s="225">
        <v>707</v>
      </c>
      <c r="B783" s="226">
        <v>321</v>
      </c>
      <c r="C783" s="227" t="s">
        <v>347</v>
      </c>
      <c r="D783" s="228" t="s">
        <v>241</v>
      </c>
    </row>
    <row r="784" spans="1:4" x14ac:dyDescent="0.2">
      <c r="A784" s="225">
        <v>708</v>
      </c>
      <c r="B784" s="226">
        <v>322</v>
      </c>
      <c r="C784" s="227" t="s">
        <v>347</v>
      </c>
      <c r="D784" s="228" t="s">
        <v>241</v>
      </c>
    </row>
    <row r="785" spans="1:4" x14ac:dyDescent="0.2">
      <c r="A785" s="225">
        <v>709</v>
      </c>
      <c r="B785" s="226">
        <v>323</v>
      </c>
      <c r="C785" s="227" t="s">
        <v>347</v>
      </c>
      <c r="D785" s="228" t="s">
        <v>241</v>
      </c>
    </row>
    <row r="786" spans="1:4" x14ac:dyDescent="0.2">
      <c r="A786" s="225">
        <v>710</v>
      </c>
      <c r="B786" s="226">
        <v>324</v>
      </c>
      <c r="C786" s="227" t="s">
        <v>347</v>
      </c>
      <c r="D786" s="228" t="s">
        <v>241</v>
      </c>
    </row>
    <row r="787" spans="1:4" x14ac:dyDescent="0.2">
      <c r="A787" s="225">
        <v>711</v>
      </c>
      <c r="B787" s="226">
        <v>325</v>
      </c>
      <c r="C787" s="227" t="s">
        <v>347</v>
      </c>
      <c r="D787" s="228" t="s">
        <v>241</v>
      </c>
    </row>
    <row r="788" spans="1:4" x14ac:dyDescent="0.2">
      <c r="A788" s="225">
        <v>712</v>
      </c>
      <c r="B788" s="226">
        <v>326</v>
      </c>
      <c r="C788" s="227" t="s">
        <v>414</v>
      </c>
      <c r="D788" s="228" t="s">
        <v>241</v>
      </c>
    </row>
    <row r="789" spans="1:4" x14ac:dyDescent="0.2">
      <c r="A789" s="225">
        <v>713</v>
      </c>
      <c r="B789" s="226">
        <v>328</v>
      </c>
      <c r="C789" s="227" t="s">
        <v>414</v>
      </c>
      <c r="D789" s="228" t="s">
        <v>241</v>
      </c>
    </row>
    <row r="790" spans="1:4" x14ac:dyDescent="0.2">
      <c r="A790" s="225">
        <v>714</v>
      </c>
      <c r="B790" s="226">
        <v>329</v>
      </c>
      <c r="C790" s="227" t="s">
        <v>414</v>
      </c>
      <c r="D790" s="228" t="s">
        <v>241</v>
      </c>
    </row>
    <row r="791" spans="1:4" x14ac:dyDescent="0.2">
      <c r="A791" s="225">
        <v>715</v>
      </c>
      <c r="B791" s="226">
        <v>330</v>
      </c>
      <c r="C791" s="227" t="s">
        <v>414</v>
      </c>
      <c r="D791" s="228" t="s">
        <v>241</v>
      </c>
    </row>
    <row r="792" spans="1:4" x14ac:dyDescent="0.2">
      <c r="A792" s="225">
        <v>716</v>
      </c>
      <c r="B792" s="226">
        <v>339</v>
      </c>
      <c r="C792" s="227" t="s">
        <v>415</v>
      </c>
      <c r="D792" s="228" t="s">
        <v>241</v>
      </c>
    </row>
    <row r="793" spans="1:4" x14ac:dyDescent="0.2">
      <c r="A793" s="225">
        <v>717</v>
      </c>
      <c r="B793" s="226">
        <v>340</v>
      </c>
      <c r="C793" s="227" t="s">
        <v>415</v>
      </c>
      <c r="D793" s="228" t="s">
        <v>241</v>
      </c>
    </row>
    <row r="794" spans="1:4" x14ac:dyDescent="0.2">
      <c r="A794" s="225">
        <v>718</v>
      </c>
      <c r="B794" s="226">
        <v>341</v>
      </c>
      <c r="C794" s="227" t="s">
        <v>416</v>
      </c>
      <c r="D794" s="228" t="s">
        <v>241</v>
      </c>
    </row>
    <row r="795" spans="1:4" x14ac:dyDescent="0.2">
      <c r="A795" s="225">
        <v>719</v>
      </c>
      <c r="B795" s="226">
        <v>342</v>
      </c>
      <c r="C795" s="227" t="s">
        <v>416</v>
      </c>
      <c r="D795" s="228" t="s">
        <v>241</v>
      </c>
    </row>
    <row r="796" spans="1:4" x14ac:dyDescent="0.2">
      <c r="A796" s="225">
        <v>720</v>
      </c>
      <c r="B796" s="226">
        <v>331</v>
      </c>
      <c r="C796" s="227" t="s">
        <v>280</v>
      </c>
      <c r="D796" s="228">
        <v>1</v>
      </c>
    </row>
    <row r="797" spans="1:4" x14ac:dyDescent="0.2">
      <c r="A797" s="225">
        <v>720</v>
      </c>
      <c r="B797" s="226">
        <v>332</v>
      </c>
      <c r="C797" s="227" t="s">
        <v>280</v>
      </c>
      <c r="D797" s="228">
        <v>1</v>
      </c>
    </row>
    <row r="798" spans="1:4" x14ac:dyDescent="0.2">
      <c r="A798" s="225">
        <v>720</v>
      </c>
      <c r="B798" s="226">
        <v>333</v>
      </c>
      <c r="C798" s="227" t="s">
        <v>280</v>
      </c>
      <c r="D798" s="228">
        <v>2</v>
      </c>
    </row>
    <row r="799" spans="1:4" x14ac:dyDescent="0.2">
      <c r="A799" s="225">
        <v>721</v>
      </c>
      <c r="B799" s="226">
        <v>327</v>
      </c>
      <c r="C799" s="227" t="s">
        <v>417</v>
      </c>
      <c r="D799" s="228">
        <v>2</v>
      </c>
    </row>
    <row r="800" spans="1:4" x14ac:dyDescent="0.2">
      <c r="A800" s="225">
        <v>721</v>
      </c>
      <c r="B800" s="226">
        <v>336</v>
      </c>
      <c r="C800" s="227" t="s">
        <v>417</v>
      </c>
      <c r="D800" s="228">
        <v>1</v>
      </c>
    </row>
    <row r="801" spans="1:4" x14ac:dyDescent="0.2">
      <c r="A801" s="225">
        <v>722</v>
      </c>
      <c r="B801" s="226">
        <v>13067</v>
      </c>
      <c r="C801" s="227" t="s">
        <v>417</v>
      </c>
      <c r="D801" s="228">
        <v>2</v>
      </c>
    </row>
    <row r="802" spans="1:4" x14ac:dyDescent="0.2">
      <c r="A802" s="225">
        <v>722</v>
      </c>
      <c r="B802" s="226">
        <v>13068</v>
      </c>
      <c r="C802" s="227" t="s">
        <v>417</v>
      </c>
      <c r="D802" s="228">
        <v>1</v>
      </c>
    </row>
    <row r="803" spans="1:4" x14ac:dyDescent="0.2">
      <c r="A803" s="225">
        <v>723</v>
      </c>
      <c r="B803" s="226">
        <v>13070</v>
      </c>
      <c r="C803" s="227" t="s">
        <v>417</v>
      </c>
      <c r="D803" s="228">
        <v>2</v>
      </c>
    </row>
    <row r="804" spans="1:4" x14ac:dyDescent="0.2">
      <c r="A804" s="225">
        <v>723</v>
      </c>
      <c r="B804" s="226">
        <v>13071</v>
      </c>
      <c r="C804" s="227" t="s">
        <v>417</v>
      </c>
      <c r="D804" s="228">
        <v>1</v>
      </c>
    </row>
    <row r="805" spans="1:4" x14ac:dyDescent="0.2">
      <c r="A805" s="225">
        <v>724</v>
      </c>
      <c r="B805" s="226">
        <v>13073</v>
      </c>
      <c r="C805" s="227" t="s">
        <v>417</v>
      </c>
      <c r="D805" s="228">
        <v>2</v>
      </c>
    </row>
    <row r="806" spans="1:4" x14ac:dyDescent="0.2">
      <c r="A806" s="225">
        <v>724</v>
      </c>
      <c r="B806" s="226">
        <v>13074</v>
      </c>
      <c r="C806" s="227" t="s">
        <v>417</v>
      </c>
      <c r="D806" s="228">
        <v>1</v>
      </c>
    </row>
    <row r="807" spans="1:4" x14ac:dyDescent="0.2">
      <c r="A807" s="225">
        <v>725</v>
      </c>
      <c r="B807" s="226">
        <v>13076</v>
      </c>
      <c r="C807" s="227" t="s">
        <v>417</v>
      </c>
      <c r="D807" s="228">
        <v>2</v>
      </c>
    </row>
    <row r="808" spans="1:4" x14ac:dyDescent="0.2">
      <c r="A808" s="225">
        <v>725</v>
      </c>
      <c r="B808" s="226">
        <v>13077</v>
      </c>
      <c r="C808" s="227" t="s">
        <v>417</v>
      </c>
      <c r="D808" s="228">
        <v>1</v>
      </c>
    </row>
    <row r="809" spans="1:4" x14ac:dyDescent="0.2">
      <c r="A809" s="225">
        <v>726</v>
      </c>
      <c r="B809" s="226">
        <v>13079</v>
      </c>
      <c r="C809" s="227" t="s">
        <v>417</v>
      </c>
      <c r="D809" s="228">
        <v>2</v>
      </c>
    </row>
    <row r="810" spans="1:4" x14ac:dyDescent="0.2">
      <c r="A810" s="225">
        <v>726</v>
      </c>
      <c r="B810" s="226">
        <v>13080</v>
      </c>
      <c r="C810" s="227" t="s">
        <v>417</v>
      </c>
      <c r="D810" s="228">
        <v>1</v>
      </c>
    </row>
    <row r="811" spans="1:4" x14ac:dyDescent="0.2">
      <c r="A811" s="225">
        <v>727</v>
      </c>
      <c r="B811" s="226">
        <v>13032</v>
      </c>
      <c r="C811" s="227" t="s">
        <v>417</v>
      </c>
      <c r="D811" s="228">
        <v>2</v>
      </c>
    </row>
    <row r="812" spans="1:4" x14ac:dyDescent="0.2">
      <c r="A812" s="225">
        <v>727</v>
      </c>
      <c r="B812" s="226">
        <v>13033</v>
      </c>
      <c r="C812" s="227" t="s">
        <v>417</v>
      </c>
      <c r="D812" s="228">
        <v>1</v>
      </c>
    </row>
    <row r="813" spans="1:4" x14ac:dyDescent="0.2">
      <c r="A813" s="225">
        <v>728</v>
      </c>
      <c r="B813" s="226">
        <v>13034</v>
      </c>
      <c r="C813" s="227" t="s">
        <v>418</v>
      </c>
      <c r="D813" s="228">
        <v>2</v>
      </c>
    </row>
    <row r="814" spans="1:4" x14ac:dyDescent="0.2">
      <c r="A814" s="225">
        <v>729</v>
      </c>
      <c r="B814" s="226">
        <v>13035</v>
      </c>
      <c r="C814" s="227" t="s">
        <v>417</v>
      </c>
      <c r="D814" s="228">
        <v>2</v>
      </c>
    </row>
    <row r="815" spans="1:4" x14ac:dyDescent="0.2">
      <c r="A815" s="225">
        <v>729</v>
      </c>
      <c r="B815" s="226">
        <v>13036</v>
      </c>
      <c r="C815" s="227" t="s">
        <v>417</v>
      </c>
      <c r="D815" s="228">
        <v>1</v>
      </c>
    </row>
    <row r="816" spans="1:4" x14ac:dyDescent="0.2">
      <c r="A816" s="225">
        <v>730</v>
      </c>
      <c r="B816" s="226">
        <v>13037</v>
      </c>
      <c r="C816" s="227" t="s">
        <v>418</v>
      </c>
      <c r="D816" s="228">
        <v>2</v>
      </c>
    </row>
    <row r="817" spans="1:4" x14ac:dyDescent="0.2">
      <c r="A817" s="225">
        <v>731</v>
      </c>
      <c r="B817" s="226">
        <v>13038</v>
      </c>
      <c r="C817" s="227" t="s">
        <v>417</v>
      </c>
      <c r="D817" s="228">
        <v>2</v>
      </c>
    </row>
    <row r="818" spans="1:4" x14ac:dyDescent="0.2">
      <c r="A818" s="225">
        <v>731</v>
      </c>
      <c r="B818" s="226">
        <v>13039</v>
      </c>
      <c r="C818" s="227" t="s">
        <v>417</v>
      </c>
      <c r="D818" s="228">
        <v>1</v>
      </c>
    </row>
    <row r="819" spans="1:4" x14ac:dyDescent="0.2">
      <c r="A819" s="225">
        <v>732</v>
      </c>
      <c r="B819" s="226">
        <v>13040</v>
      </c>
      <c r="C819" s="227" t="s">
        <v>418</v>
      </c>
      <c r="D819" s="228">
        <v>2</v>
      </c>
    </row>
    <row r="820" spans="1:4" x14ac:dyDescent="0.2">
      <c r="A820" s="225">
        <v>733</v>
      </c>
      <c r="B820" s="226">
        <v>13041</v>
      </c>
      <c r="C820" s="227" t="s">
        <v>417</v>
      </c>
      <c r="D820" s="228">
        <v>2</v>
      </c>
    </row>
    <row r="821" spans="1:4" x14ac:dyDescent="0.2">
      <c r="A821" s="225">
        <v>733</v>
      </c>
      <c r="B821" s="226">
        <v>13042</v>
      </c>
      <c r="C821" s="227" t="s">
        <v>417</v>
      </c>
      <c r="D821" s="228">
        <v>1</v>
      </c>
    </row>
    <row r="822" spans="1:4" x14ac:dyDescent="0.2">
      <c r="A822" s="225">
        <v>734</v>
      </c>
      <c r="B822" s="226">
        <v>13043</v>
      </c>
      <c r="C822" s="227" t="s">
        <v>418</v>
      </c>
      <c r="D822" s="228">
        <v>2</v>
      </c>
    </row>
    <row r="823" spans="1:4" x14ac:dyDescent="0.2">
      <c r="A823" s="225">
        <v>735</v>
      </c>
      <c r="B823" s="226">
        <v>13044</v>
      </c>
      <c r="C823" s="227" t="s">
        <v>417</v>
      </c>
      <c r="D823" s="228">
        <v>2</v>
      </c>
    </row>
    <row r="824" spans="1:4" x14ac:dyDescent="0.2">
      <c r="A824" s="225">
        <v>735</v>
      </c>
      <c r="B824" s="226">
        <v>13045</v>
      </c>
      <c r="C824" s="227" t="s">
        <v>417</v>
      </c>
      <c r="D824" s="228">
        <v>1</v>
      </c>
    </row>
    <row r="825" spans="1:4" x14ac:dyDescent="0.2">
      <c r="A825" s="225">
        <v>736</v>
      </c>
      <c r="B825" s="226">
        <v>13046</v>
      </c>
      <c r="C825" s="227" t="s">
        <v>418</v>
      </c>
      <c r="D825" s="228">
        <v>2</v>
      </c>
    </row>
    <row r="826" spans="1:4" x14ac:dyDescent="0.2">
      <c r="A826" s="225">
        <v>737</v>
      </c>
      <c r="B826" s="226">
        <v>13047</v>
      </c>
      <c r="C826" s="227" t="s">
        <v>417</v>
      </c>
      <c r="D826" s="228">
        <v>2</v>
      </c>
    </row>
    <row r="827" spans="1:4" x14ac:dyDescent="0.2">
      <c r="A827" s="225">
        <v>737</v>
      </c>
      <c r="B827" s="226">
        <v>13048</v>
      </c>
      <c r="C827" s="227" t="s">
        <v>417</v>
      </c>
      <c r="D827" s="228">
        <v>1</v>
      </c>
    </row>
    <row r="828" spans="1:4" x14ac:dyDescent="0.2">
      <c r="A828" s="225">
        <v>738</v>
      </c>
      <c r="B828" s="226">
        <v>13049</v>
      </c>
      <c r="C828" s="227" t="s">
        <v>418</v>
      </c>
      <c r="D828" s="228">
        <v>2</v>
      </c>
    </row>
    <row r="829" spans="1:4" x14ac:dyDescent="0.2">
      <c r="A829" s="225">
        <v>739</v>
      </c>
      <c r="B829" s="226">
        <v>13050</v>
      </c>
      <c r="C829" s="227" t="s">
        <v>417</v>
      </c>
      <c r="D829" s="228">
        <v>2</v>
      </c>
    </row>
    <row r="830" spans="1:4" x14ac:dyDescent="0.2">
      <c r="A830" s="225">
        <v>739</v>
      </c>
      <c r="B830" s="226">
        <v>13051</v>
      </c>
      <c r="C830" s="227" t="s">
        <v>417</v>
      </c>
      <c r="D830" s="228">
        <v>1</v>
      </c>
    </row>
    <row r="831" spans="1:4" x14ac:dyDescent="0.2">
      <c r="A831" s="225">
        <v>740</v>
      </c>
      <c r="B831" s="226">
        <v>13052</v>
      </c>
      <c r="C831" s="227" t="s">
        <v>418</v>
      </c>
      <c r="D831" s="228">
        <v>2</v>
      </c>
    </row>
    <row r="832" spans="1:4" x14ac:dyDescent="0.2">
      <c r="A832" s="225">
        <v>741</v>
      </c>
      <c r="B832" s="226">
        <v>13053</v>
      </c>
      <c r="C832" s="227" t="s">
        <v>417</v>
      </c>
      <c r="D832" s="228">
        <v>2</v>
      </c>
    </row>
    <row r="833" spans="1:4" x14ac:dyDescent="0.2">
      <c r="A833" s="225">
        <v>741</v>
      </c>
      <c r="B833" s="226">
        <v>13054</v>
      </c>
      <c r="C833" s="227" t="s">
        <v>417</v>
      </c>
      <c r="D833" s="228">
        <v>1</v>
      </c>
    </row>
    <row r="834" spans="1:4" x14ac:dyDescent="0.2">
      <c r="A834" s="225">
        <v>742</v>
      </c>
      <c r="B834" s="226">
        <v>13055</v>
      </c>
      <c r="C834" s="227" t="s">
        <v>418</v>
      </c>
      <c r="D834" s="228">
        <v>2</v>
      </c>
    </row>
    <row r="835" spans="1:4" x14ac:dyDescent="0.2">
      <c r="A835" s="225">
        <v>743</v>
      </c>
      <c r="B835" s="226">
        <v>13056</v>
      </c>
      <c r="C835" s="227" t="s">
        <v>417</v>
      </c>
      <c r="D835" s="228">
        <v>2</v>
      </c>
    </row>
    <row r="836" spans="1:4" x14ac:dyDescent="0.2">
      <c r="A836" s="225">
        <v>743</v>
      </c>
      <c r="B836" s="226">
        <v>13057</v>
      </c>
      <c r="C836" s="227" t="s">
        <v>417</v>
      </c>
      <c r="D836" s="228">
        <v>1</v>
      </c>
    </row>
    <row r="837" spans="1:4" x14ac:dyDescent="0.2">
      <c r="A837" s="225">
        <v>744</v>
      </c>
      <c r="B837" s="226">
        <v>13058</v>
      </c>
      <c r="C837" s="227" t="s">
        <v>418</v>
      </c>
      <c r="D837" s="228">
        <v>2</v>
      </c>
    </row>
    <row r="838" spans="1:4" x14ac:dyDescent="0.2">
      <c r="A838" s="225">
        <v>745</v>
      </c>
      <c r="B838" s="226">
        <v>13059</v>
      </c>
      <c r="C838" s="227" t="s">
        <v>417</v>
      </c>
      <c r="D838" s="228">
        <v>2</v>
      </c>
    </row>
    <row r="839" spans="1:4" x14ac:dyDescent="0.2">
      <c r="A839" s="225">
        <v>745</v>
      </c>
      <c r="B839" s="226">
        <v>13060</v>
      </c>
      <c r="C839" s="227" t="s">
        <v>417</v>
      </c>
      <c r="D839" s="228">
        <v>1</v>
      </c>
    </row>
    <row r="840" spans="1:4" x14ac:dyDescent="0.2">
      <c r="A840" s="225">
        <v>746</v>
      </c>
      <c r="B840" s="226">
        <v>13061</v>
      </c>
      <c r="C840" s="227" t="s">
        <v>418</v>
      </c>
      <c r="D840" s="228">
        <v>2</v>
      </c>
    </row>
    <row r="841" spans="1:4" x14ac:dyDescent="0.2">
      <c r="A841" s="225">
        <v>747</v>
      </c>
      <c r="B841" s="226">
        <v>13062</v>
      </c>
      <c r="C841" s="227" t="s">
        <v>417</v>
      </c>
      <c r="D841" s="228">
        <v>2</v>
      </c>
    </row>
    <row r="842" spans="1:4" x14ac:dyDescent="0.2">
      <c r="A842" s="225">
        <v>747</v>
      </c>
      <c r="B842" s="226">
        <v>13063</v>
      </c>
      <c r="C842" s="227" t="s">
        <v>417</v>
      </c>
      <c r="D842" s="228">
        <v>1</v>
      </c>
    </row>
    <row r="843" spans="1:4" x14ac:dyDescent="0.2">
      <c r="A843" s="225">
        <v>748</v>
      </c>
      <c r="B843" s="226">
        <v>13064</v>
      </c>
      <c r="C843" s="227" t="s">
        <v>417</v>
      </c>
      <c r="D843" s="228">
        <v>2</v>
      </c>
    </row>
    <row r="844" spans="1:4" x14ac:dyDescent="0.2">
      <c r="A844" s="225">
        <v>748</v>
      </c>
      <c r="B844" s="226">
        <v>13065</v>
      </c>
      <c r="C844" s="227" t="s">
        <v>417</v>
      </c>
      <c r="D844" s="228">
        <v>1</v>
      </c>
    </row>
    <row r="845" spans="1:4" x14ac:dyDescent="0.2">
      <c r="A845" s="225">
        <v>749</v>
      </c>
      <c r="B845" s="226">
        <v>13066</v>
      </c>
      <c r="C845" s="227" t="s">
        <v>418</v>
      </c>
      <c r="D845" s="228">
        <v>2</v>
      </c>
    </row>
    <row r="846" spans="1:4" x14ac:dyDescent="0.2">
      <c r="A846" s="225">
        <v>752</v>
      </c>
      <c r="B846" s="226">
        <v>13011</v>
      </c>
      <c r="C846" s="227" t="s">
        <v>417</v>
      </c>
      <c r="D846" s="228">
        <v>2</v>
      </c>
    </row>
    <row r="847" spans="1:4" x14ac:dyDescent="0.2">
      <c r="A847" s="225">
        <v>752</v>
      </c>
      <c r="B847" s="226">
        <v>13012</v>
      </c>
      <c r="C847" s="227" t="s">
        <v>417</v>
      </c>
      <c r="D847" s="228">
        <v>1</v>
      </c>
    </row>
    <row r="848" spans="1:4" x14ac:dyDescent="0.2">
      <c r="A848" s="225">
        <v>753</v>
      </c>
      <c r="B848" s="226">
        <v>13013</v>
      </c>
      <c r="C848" s="227" t="s">
        <v>419</v>
      </c>
      <c r="D848" s="228">
        <v>2</v>
      </c>
    </row>
    <row r="849" spans="1:4" x14ac:dyDescent="0.2">
      <c r="A849" s="225">
        <v>754</v>
      </c>
      <c r="B849" s="226">
        <v>13014</v>
      </c>
      <c r="C849" s="227" t="s">
        <v>417</v>
      </c>
      <c r="D849" s="228">
        <v>2</v>
      </c>
    </row>
    <row r="850" spans="1:4" x14ac:dyDescent="0.2">
      <c r="A850" s="225">
        <v>754</v>
      </c>
      <c r="B850" s="226">
        <v>13015</v>
      </c>
      <c r="C850" s="227" t="s">
        <v>417</v>
      </c>
      <c r="D850" s="228">
        <v>1</v>
      </c>
    </row>
    <row r="851" spans="1:4" x14ac:dyDescent="0.2">
      <c r="A851" s="225">
        <v>755</v>
      </c>
      <c r="B851" s="226">
        <v>13016</v>
      </c>
      <c r="C851" s="227" t="s">
        <v>419</v>
      </c>
      <c r="D851" s="228">
        <v>2</v>
      </c>
    </row>
    <row r="852" spans="1:4" x14ac:dyDescent="0.2">
      <c r="A852" s="225">
        <v>756</v>
      </c>
      <c r="B852" s="226">
        <v>13017</v>
      </c>
      <c r="C852" s="227" t="s">
        <v>417</v>
      </c>
      <c r="D852" s="228">
        <v>2</v>
      </c>
    </row>
    <row r="853" spans="1:4" x14ac:dyDescent="0.2">
      <c r="A853" s="225">
        <v>756</v>
      </c>
      <c r="B853" s="226">
        <v>13018</v>
      </c>
      <c r="C853" s="227" t="s">
        <v>417</v>
      </c>
      <c r="D853" s="228">
        <v>1</v>
      </c>
    </row>
    <row r="854" spans="1:4" x14ac:dyDescent="0.2">
      <c r="A854" s="225">
        <v>757</v>
      </c>
      <c r="B854" s="226">
        <v>13019</v>
      </c>
      <c r="C854" s="227" t="s">
        <v>419</v>
      </c>
      <c r="D854" s="228">
        <v>2</v>
      </c>
    </row>
    <row r="855" spans="1:4" x14ac:dyDescent="0.2">
      <c r="A855" s="225">
        <v>758</v>
      </c>
      <c r="B855" s="226">
        <v>13020</v>
      </c>
      <c r="C855" s="227" t="s">
        <v>417</v>
      </c>
      <c r="D855" s="228">
        <v>2</v>
      </c>
    </row>
    <row r="856" spans="1:4" x14ac:dyDescent="0.2">
      <c r="A856" s="225">
        <v>758</v>
      </c>
      <c r="B856" s="226">
        <v>13021</v>
      </c>
      <c r="C856" s="227" t="s">
        <v>417</v>
      </c>
      <c r="D856" s="228">
        <v>1</v>
      </c>
    </row>
    <row r="857" spans="1:4" x14ac:dyDescent="0.2">
      <c r="A857" s="225">
        <v>759</v>
      </c>
      <c r="B857" s="226">
        <v>13022</v>
      </c>
      <c r="C857" s="227" t="s">
        <v>419</v>
      </c>
      <c r="D857" s="228">
        <v>2</v>
      </c>
    </row>
    <row r="858" spans="1:4" x14ac:dyDescent="0.2">
      <c r="A858" s="225">
        <v>760</v>
      </c>
      <c r="B858" s="226">
        <v>13023</v>
      </c>
      <c r="C858" s="227" t="s">
        <v>417</v>
      </c>
      <c r="D858" s="228">
        <v>2</v>
      </c>
    </row>
    <row r="859" spans="1:4" x14ac:dyDescent="0.2">
      <c r="A859" s="225">
        <v>760</v>
      </c>
      <c r="B859" s="226">
        <v>13024</v>
      </c>
      <c r="C859" s="227" t="s">
        <v>417</v>
      </c>
      <c r="D859" s="228">
        <v>1</v>
      </c>
    </row>
    <row r="860" spans="1:4" x14ac:dyDescent="0.2">
      <c r="A860" s="225">
        <v>761</v>
      </c>
      <c r="B860" s="226">
        <v>13025</v>
      </c>
      <c r="C860" s="227" t="s">
        <v>419</v>
      </c>
      <c r="D860" s="228">
        <v>2</v>
      </c>
    </row>
    <row r="861" spans="1:4" x14ac:dyDescent="0.2">
      <c r="A861" s="225">
        <v>762</v>
      </c>
      <c r="B861" s="226">
        <v>13026</v>
      </c>
      <c r="C861" s="227" t="s">
        <v>417</v>
      </c>
      <c r="D861" s="228">
        <v>2</v>
      </c>
    </row>
    <row r="862" spans="1:4" x14ac:dyDescent="0.2">
      <c r="A862" s="225">
        <v>762</v>
      </c>
      <c r="B862" s="226">
        <v>13027</v>
      </c>
      <c r="C862" s="227" t="s">
        <v>417</v>
      </c>
      <c r="D862" s="228">
        <v>1</v>
      </c>
    </row>
    <row r="863" spans="1:4" x14ac:dyDescent="0.2">
      <c r="A863" s="225">
        <v>763</v>
      </c>
      <c r="B863" s="226">
        <v>13028</v>
      </c>
      <c r="C863" s="227" t="s">
        <v>419</v>
      </c>
      <c r="D863" s="228">
        <v>2</v>
      </c>
    </row>
    <row r="864" spans="1:4" x14ac:dyDescent="0.2">
      <c r="A864" s="225">
        <v>764</v>
      </c>
      <c r="B864" s="226">
        <v>13002</v>
      </c>
      <c r="C864" s="227" t="s">
        <v>417</v>
      </c>
      <c r="D864" s="228">
        <v>2</v>
      </c>
    </row>
    <row r="865" spans="1:4" x14ac:dyDescent="0.2">
      <c r="A865" s="225">
        <v>764</v>
      </c>
      <c r="B865" s="226">
        <v>13003</v>
      </c>
      <c r="C865" s="227" t="s">
        <v>417</v>
      </c>
      <c r="D865" s="228">
        <v>1</v>
      </c>
    </row>
    <row r="866" spans="1:4" x14ac:dyDescent="0.2">
      <c r="A866" s="225">
        <v>765</v>
      </c>
      <c r="B866" s="226">
        <v>13004</v>
      </c>
      <c r="C866" s="227" t="s">
        <v>419</v>
      </c>
      <c r="D866" s="228">
        <v>2</v>
      </c>
    </row>
    <row r="867" spans="1:4" x14ac:dyDescent="0.2">
      <c r="A867" s="225">
        <v>766</v>
      </c>
      <c r="B867" s="226">
        <v>13005</v>
      </c>
      <c r="C867" s="227" t="s">
        <v>417</v>
      </c>
      <c r="D867" s="228">
        <v>2</v>
      </c>
    </row>
    <row r="868" spans="1:4" x14ac:dyDescent="0.2">
      <c r="A868" s="225">
        <v>766</v>
      </c>
      <c r="B868" s="226">
        <v>13006</v>
      </c>
      <c r="C868" s="227" t="s">
        <v>417</v>
      </c>
      <c r="D868" s="228">
        <v>1</v>
      </c>
    </row>
    <row r="869" spans="1:4" x14ac:dyDescent="0.2">
      <c r="A869" s="225">
        <v>767</v>
      </c>
      <c r="B869" s="226">
        <v>13007</v>
      </c>
      <c r="C869" s="227" t="s">
        <v>419</v>
      </c>
      <c r="D869" s="228">
        <v>2</v>
      </c>
    </row>
    <row r="870" spans="1:4" x14ac:dyDescent="0.2">
      <c r="A870" s="225">
        <v>768</v>
      </c>
      <c r="B870" s="226">
        <v>13008</v>
      </c>
      <c r="C870" s="227" t="s">
        <v>417</v>
      </c>
      <c r="D870" s="228">
        <v>2</v>
      </c>
    </row>
    <row r="871" spans="1:4" x14ac:dyDescent="0.2">
      <c r="A871" s="225">
        <v>768</v>
      </c>
      <c r="B871" s="226">
        <v>13009</v>
      </c>
      <c r="C871" s="227" t="s">
        <v>417</v>
      </c>
      <c r="D871" s="228">
        <v>1</v>
      </c>
    </row>
    <row r="872" spans="1:4" x14ac:dyDescent="0.2">
      <c r="A872" s="225">
        <v>769</v>
      </c>
      <c r="B872" s="226">
        <v>13010</v>
      </c>
      <c r="C872" s="227" t="s">
        <v>419</v>
      </c>
      <c r="D872" s="228">
        <v>2</v>
      </c>
    </row>
    <row r="873" spans="1:4" x14ac:dyDescent="0.2">
      <c r="A873" s="225">
        <v>770</v>
      </c>
      <c r="B873" s="226">
        <v>13001</v>
      </c>
      <c r="C873" s="227" t="s">
        <v>420</v>
      </c>
      <c r="D873" s="228">
        <v>2</v>
      </c>
    </row>
    <row r="874" spans="1:4" x14ac:dyDescent="0.2">
      <c r="A874" s="225">
        <v>775</v>
      </c>
      <c r="B874" s="226">
        <v>334</v>
      </c>
      <c r="C874" s="227" t="s">
        <v>421</v>
      </c>
      <c r="D874" s="228" t="s">
        <v>241</v>
      </c>
    </row>
    <row r="875" spans="1:4" x14ac:dyDescent="0.2">
      <c r="A875" s="225">
        <v>776</v>
      </c>
      <c r="B875" s="226">
        <v>335</v>
      </c>
      <c r="C875" s="227" t="s">
        <v>421</v>
      </c>
      <c r="D875" s="228" t="s">
        <v>241</v>
      </c>
    </row>
    <row r="876" spans="1:4" x14ac:dyDescent="0.2">
      <c r="A876" s="225">
        <v>781</v>
      </c>
      <c r="B876" s="226">
        <v>327</v>
      </c>
      <c r="C876" s="227" t="s">
        <v>417</v>
      </c>
      <c r="D876" s="228" t="s">
        <v>241</v>
      </c>
    </row>
    <row r="877" spans="1:4" x14ac:dyDescent="0.2">
      <c r="A877" s="225">
        <v>782</v>
      </c>
      <c r="B877" s="226">
        <v>13069</v>
      </c>
      <c r="C877" s="227" t="s">
        <v>417</v>
      </c>
      <c r="D877" s="228">
        <v>1</v>
      </c>
    </row>
    <row r="878" spans="1:4" x14ac:dyDescent="0.2">
      <c r="A878" s="225">
        <v>783</v>
      </c>
      <c r="B878" s="226">
        <v>13072</v>
      </c>
      <c r="C878" s="227" t="s">
        <v>417</v>
      </c>
      <c r="D878" s="228">
        <v>1</v>
      </c>
    </row>
    <row r="879" spans="1:4" x14ac:dyDescent="0.2">
      <c r="A879" s="225">
        <v>784</v>
      </c>
      <c r="B879" s="226">
        <v>13075</v>
      </c>
      <c r="C879" s="227" t="s">
        <v>417</v>
      </c>
      <c r="D879" s="228">
        <v>1</v>
      </c>
    </row>
    <row r="880" spans="1:4" x14ac:dyDescent="0.2">
      <c r="A880" s="225">
        <v>785</v>
      </c>
      <c r="B880" s="226">
        <v>13078</v>
      </c>
      <c r="C880" s="227" t="s">
        <v>417</v>
      </c>
      <c r="D880" s="228">
        <v>1</v>
      </c>
    </row>
    <row r="881" spans="1:4" x14ac:dyDescent="0.2">
      <c r="A881" s="225">
        <v>786</v>
      </c>
      <c r="B881" s="226">
        <v>13081</v>
      </c>
      <c r="C881" s="227" t="s">
        <v>417</v>
      </c>
      <c r="D881" s="228">
        <v>1</v>
      </c>
    </row>
    <row r="882" spans="1:4" x14ac:dyDescent="0.2">
      <c r="A882" s="225">
        <v>787</v>
      </c>
      <c r="B882" s="226">
        <v>13082</v>
      </c>
      <c r="C882" s="227" t="s">
        <v>422</v>
      </c>
      <c r="D882" s="228">
        <v>2</v>
      </c>
    </row>
    <row r="883" spans="1:4" x14ac:dyDescent="0.2">
      <c r="A883" s="225">
        <v>787</v>
      </c>
      <c r="B883" s="226">
        <v>13083</v>
      </c>
      <c r="C883" s="227" t="s">
        <v>422</v>
      </c>
      <c r="D883" s="228">
        <v>1</v>
      </c>
    </row>
    <row r="884" spans="1:4" x14ac:dyDescent="0.2">
      <c r="A884" s="225">
        <v>788</v>
      </c>
      <c r="B884" s="226">
        <v>13084</v>
      </c>
      <c r="C884" s="227" t="s">
        <v>423</v>
      </c>
      <c r="D884" s="228">
        <v>1</v>
      </c>
    </row>
    <row r="885" spans="1:4" x14ac:dyDescent="0.2">
      <c r="A885" s="225">
        <v>789</v>
      </c>
      <c r="B885" s="226">
        <v>13085</v>
      </c>
      <c r="C885" s="227" t="s">
        <v>424</v>
      </c>
      <c r="D885" s="228">
        <v>2</v>
      </c>
    </row>
    <row r="886" spans="1:4" x14ac:dyDescent="0.2">
      <c r="A886" s="225">
        <v>789</v>
      </c>
      <c r="B886" s="226">
        <v>13086</v>
      </c>
      <c r="C886" s="227" t="s">
        <v>424</v>
      </c>
      <c r="D886" s="228">
        <v>1</v>
      </c>
    </row>
    <row r="887" spans="1:4" x14ac:dyDescent="0.2">
      <c r="A887" s="225">
        <v>790</v>
      </c>
      <c r="B887" s="226">
        <v>13087</v>
      </c>
      <c r="C887" s="227" t="s">
        <v>425</v>
      </c>
      <c r="D887" s="228">
        <v>1</v>
      </c>
    </row>
    <row r="888" spans="1:4" x14ac:dyDescent="0.2">
      <c r="A888" s="225">
        <v>791</v>
      </c>
      <c r="B888" s="226">
        <v>13088</v>
      </c>
      <c r="C888" s="227" t="s">
        <v>426</v>
      </c>
      <c r="D888" s="228">
        <v>2</v>
      </c>
    </row>
    <row r="889" spans="1:4" x14ac:dyDescent="0.2">
      <c r="A889" s="225">
        <v>791</v>
      </c>
      <c r="B889" s="226">
        <v>13089</v>
      </c>
      <c r="C889" s="227" t="s">
        <v>426</v>
      </c>
      <c r="D889" s="228">
        <v>1</v>
      </c>
    </row>
    <row r="890" spans="1:4" x14ac:dyDescent="0.2">
      <c r="A890" s="225">
        <v>792</v>
      </c>
      <c r="B890" s="226">
        <v>13090</v>
      </c>
      <c r="C890" s="227" t="s">
        <v>427</v>
      </c>
      <c r="D890" s="228">
        <v>1</v>
      </c>
    </row>
    <row r="891" spans="1:4" x14ac:dyDescent="0.2">
      <c r="A891" s="225">
        <v>793</v>
      </c>
      <c r="B891" s="226">
        <v>13091</v>
      </c>
      <c r="C891" s="227" t="s">
        <v>417</v>
      </c>
      <c r="D891" s="228">
        <v>2</v>
      </c>
    </row>
    <row r="892" spans="1:4" x14ac:dyDescent="0.2">
      <c r="A892" s="225">
        <v>793</v>
      </c>
      <c r="B892" s="226">
        <v>13092</v>
      </c>
      <c r="C892" s="227" t="s">
        <v>417</v>
      </c>
      <c r="D892" s="228">
        <v>1</v>
      </c>
    </row>
    <row r="893" spans="1:4" x14ac:dyDescent="0.2">
      <c r="A893" s="225">
        <v>794</v>
      </c>
      <c r="B893" s="226">
        <v>13093</v>
      </c>
      <c r="C893" s="227" t="s">
        <v>418</v>
      </c>
      <c r="D893" s="228">
        <v>2</v>
      </c>
    </row>
    <row r="894" spans="1:4" x14ac:dyDescent="0.2">
      <c r="A894" s="225">
        <v>801</v>
      </c>
      <c r="B894" s="226">
        <v>306</v>
      </c>
      <c r="C894" s="227" t="s">
        <v>344</v>
      </c>
      <c r="D894" s="228">
        <v>1</v>
      </c>
    </row>
    <row r="895" spans="1:4" x14ac:dyDescent="0.2">
      <c r="A895" s="225">
        <v>802</v>
      </c>
      <c r="B895" s="226">
        <v>14005</v>
      </c>
      <c r="C895" s="227" t="s">
        <v>428</v>
      </c>
      <c r="D895" s="228">
        <v>2</v>
      </c>
    </row>
    <row r="896" spans="1:4" x14ac:dyDescent="0.2">
      <c r="A896" s="225">
        <v>802</v>
      </c>
      <c r="B896" s="226">
        <v>14006</v>
      </c>
      <c r="C896" s="227" t="s">
        <v>428</v>
      </c>
      <c r="D896" s="228">
        <v>1</v>
      </c>
    </row>
    <row r="897" spans="1:4" x14ac:dyDescent="0.2">
      <c r="A897" s="225">
        <v>803</v>
      </c>
      <c r="B897" s="226">
        <v>14007</v>
      </c>
      <c r="C897" s="227" t="s">
        <v>429</v>
      </c>
      <c r="D897" s="228" t="s">
        <v>241</v>
      </c>
    </row>
    <row r="898" spans="1:4" x14ac:dyDescent="0.2">
      <c r="A898" s="225">
        <v>804</v>
      </c>
      <c r="B898" s="226">
        <v>14008</v>
      </c>
      <c r="C898" s="227" t="s">
        <v>428</v>
      </c>
      <c r="D898" s="228">
        <v>2</v>
      </c>
    </row>
    <row r="899" spans="1:4" x14ac:dyDescent="0.2">
      <c r="A899" s="225">
        <v>804</v>
      </c>
      <c r="B899" s="226">
        <v>14009</v>
      </c>
      <c r="C899" s="227" t="s">
        <v>428</v>
      </c>
      <c r="D899" s="228">
        <v>1</v>
      </c>
    </row>
    <row r="900" spans="1:4" x14ac:dyDescent="0.2">
      <c r="A900" s="225">
        <v>805</v>
      </c>
      <c r="B900" s="226">
        <v>14010</v>
      </c>
      <c r="C900" s="227" t="s">
        <v>429</v>
      </c>
      <c r="D900" s="228" t="s">
        <v>241</v>
      </c>
    </row>
    <row r="901" spans="1:4" x14ac:dyDescent="0.2">
      <c r="A901" s="225">
        <v>806</v>
      </c>
      <c r="B901" s="226">
        <v>14011</v>
      </c>
      <c r="C901" s="227" t="s">
        <v>428</v>
      </c>
      <c r="D901" s="228">
        <v>2</v>
      </c>
    </row>
    <row r="902" spans="1:4" x14ac:dyDescent="0.2">
      <c r="A902" s="225">
        <v>806</v>
      </c>
      <c r="B902" s="226">
        <v>14012</v>
      </c>
      <c r="C902" s="227" t="s">
        <v>428</v>
      </c>
      <c r="D902" s="228">
        <v>1</v>
      </c>
    </row>
    <row r="903" spans="1:4" x14ac:dyDescent="0.2">
      <c r="A903" s="225">
        <v>807</v>
      </c>
      <c r="B903" s="226">
        <v>14013</v>
      </c>
      <c r="C903" s="227" t="s">
        <v>429</v>
      </c>
      <c r="D903" s="228" t="s">
        <v>241</v>
      </c>
    </row>
    <row r="904" spans="1:4" x14ac:dyDescent="0.2">
      <c r="A904" s="225">
        <v>808</v>
      </c>
      <c r="B904" s="226">
        <v>14017</v>
      </c>
      <c r="C904" s="227" t="s">
        <v>428</v>
      </c>
      <c r="D904" s="228">
        <v>2</v>
      </c>
    </row>
    <row r="905" spans="1:4" x14ac:dyDescent="0.2">
      <c r="A905" s="225">
        <v>808</v>
      </c>
      <c r="B905" s="226">
        <v>14018</v>
      </c>
      <c r="C905" s="227" t="s">
        <v>428</v>
      </c>
      <c r="D905" s="228">
        <v>1</v>
      </c>
    </row>
    <row r="906" spans="1:4" x14ac:dyDescent="0.2">
      <c r="A906" s="225">
        <v>809</v>
      </c>
      <c r="B906" s="226">
        <v>14019</v>
      </c>
      <c r="C906" s="227" t="s">
        <v>429</v>
      </c>
      <c r="D906" s="228" t="s">
        <v>241</v>
      </c>
    </row>
    <row r="907" spans="1:4" x14ac:dyDescent="0.2">
      <c r="A907" s="225">
        <v>810</v>
      </c>
      <c r="B907" s="226">
        <v>14020</v>
      </c>
      <c r="C907" s="227" t="s">
        <v>428</v>
      </c>
      <c r="D907" s="228">
        <v>2</v>
      </c>
    </row>
    <row r="908" spans="1:4" x14ac:dyDescent="0.2">
      <c r="A908" s="225">
        <v>810</v>
      </c>
      <c r="B908" s="226">
        <v>14021</v>
      </c>
      <c r="C908" s="227" t="s">
        <v>428</v>
      </c>
      <c r="D908" s="228">
        <v>1</v>
      </c>
    </row>
    <row r="909" spans="1:4" x14ac:dyDescent="0.2">
      <c r="A909" s="225">
        <v>811</v>
      </c>
      <c r="B909" s="226">
        <v>14022</v>
      </c>
      <c r="C909" s="227" t="s">
        <v>429</v>
      </c>
      <c r="D909" s="228" t="s">
        <v>241</v>
      </c>
    </row>
    <row r="910" spans="1:4" x14ac:dyDescent="0.2">
      <c r="A910" s="225">
        <v>812</v>
      </c>
      <c r="B910" s="226">
        <v>14023</v>
      </c>
      <c r="C910" s="227" t="s">
        <v>428</v>
      </c>
      <c r="D910" s="228">
        <v>2</v>
      </c>
    </row>
    <row r="911" spans="1:4" x14ac:dyDescent="0.2">
      <c r="A911" s="225">
        <v>812</v>
      </c>
      <c r="B911" s="226">
        <v>14024</v>
      </c>
      <c r="C911" s="227" t="s">
        <v>428</v>
      </c>
      <c r="D911" s="228">
        <v>1</v>
      </c>
    </row>
    <row r="912" spans="1:4" x14ac:dyDescent="0.2">
      <c r="A912" s="225">
        <v>813</v>
      </c>
      <c r="B912" s="226">
        <v>14025</v>
      </c>
      <c r="C912" s="227" t="s">
        <v>429</v>
      </c>
      <c r="D912" s="228" t="s">
        <v>241</v>
      </c>
    </row>
    <row r="913" spans="1:4" x14ac:dyDescent="0.2">
      <c r="A913" s="225">
        <v>814</v>
      </c>
      <c r="B913" s="226">
        <v>14029</v>
      </c>
      <c r="C913" s="227" t="s">
        <v>428</v>
      </c>
      <c r="D913" s="228">
        <v>2</v>
      </c>
    </row>
    <row r="914" spans="1:4" x14ac:dyDescent="0.2">
      <c r="A914" s="225">
        <v>814</v>
      </c>
      <c r="B914" s="226">
        <v>14030</v>
      </c>
      <c r="C914" s="227" t="s">
        <v>428</v>
      </c>
      <c r="D914" s="228">
        <v>1</v>
      </c>
    </row>
    <row r="915" spans="1:4" x14ac:dyDescent="0.2">
      <c r="A915" s="225">
        <v>815</v>
      </c>
      <c r="B915" s="226">
        <v>14031</v>
      </c>
      <c r="C915" s="227" t="s">
        <v>429</v>
      </c>
      <c r="D915" s="228" t="s">
        <v>241</v>
      </c>
    </row>
    <row r="916" spans="1:4" x14ac:dyDescent="0.2">
      <c r="A916" s="225">
        <v>816</v>
      </c>
      <c r="B916" s="226">
        <v>14032</v>
      </c>
      <c r="C916" s="227" t="s">
        <v>428</v>
      </c>
      <c r="D916" s="228">
        <v>2</v>
      </c>
    </row>
    <row r="917" spans="1:4" x14ac:dyDescent="0.2">
      <c r="A917" s="225">
        <v>816</v>
      </c>
      <c r="B917" s="226">
        <v>14033</v>
      </c>
      <c r="C917" s="227" t="s">
        <v>428</v>
      </c>
      <c r="D917" s="228">
        <v>1</v>
      </c>
    </row>
    <row r="918" spans="1:4" x14ac:dyDescent="0.2">
      <c r="A918" s="225">
        <v>817</v>
      </c>
      <c r="B918" s="226">
        <v>14034</v>
      </c>
      <c r="C918" s="227" t="s">
        <v>429</v>
      </c>
      <c r="D918" s="228" t="s">
        <v>241</v>
      </c>
    </row>
    <row r="919" spans="1:4" x14ac:dyDescent="0.2">
      <c r="A919" s="225">
        <v>818</v>
      </c>
      <c r="B919" s="226">
        <v>14035</v>
      </c>
      <c r="C919" s="227" t="s">
        <v>428</v>
      </c>
      <c r="D919" s="228">
        <v>2</v>
      </c>
    </row>
    <row r="920" spans="1:4" x14ac:dyDescent="0.2">
      <c r="A920" s="225">
        <v>818</v>
      </c>
      <c r="B920" s="226">
        <v>14036</v>
      </c>
      <c r="C920" s="227" t="s">
        <v>428</v>
      </c>
      <c r="D920" s="228">
        <v>1</v>
      </c>
    </row>
    <row r="921" spans="1:4" x14ac:dyDescent="0.2">
      <c r="A921" s="225">
        <v>819</v>
      </c>
      <c r="B921" s="226">
        <v>14037</v>
      </c>
      <c r="C921" s="227" t="s">
        <v>429</v>
      </c>
      <c r="D921" s="228" t="s">
        <v>241</v>
      </c>
    </row>
    <row r="922" spans="1:4" x14ac:dyDescent="0.2">
      <c r="A922" s="225">
        <v>820</v>
      </c>
      <c r="B922" s="226">
        <v>14042</v>
      </c>
      <c r="C922" s="227" t="s">
        <v>428</v>
      </c>
      <c r="D922" s="228">
        <v>2</v>
      </c>
    </row>
    <row r="923" spans="1:4" x14ac:dyDescent="0.2">
      <c r="A923" s="225">
        <v>820</v>
      </c>
      <c r="B923" s="226">
        <v>14043</v>
      </c>
      <c r="C923" s="227" t="s">
        <v>428</v>
      </c>
      <c r="D923" s="228">
        <v>1</v>
      </c>
    </row>
    <row r="924" spans="1:4" x14ac:dyDescent="0.2">
      <c r="A924" s="225">
        <v>821</v>
      </c>
      <c r="B924" s="226">
        <v>14044</v>
      </c>
      <c r="C924" s="227" t="s">
        <v>429</v>
      </c>
      <c r="D924" s="228" t="s">
        <v>241</v>
      </c>
    </row>
    <row r="925" spans="1:4" x14ac:dyDescent="0.2">
      <c r="A925" s="225">
        <v>822</v>
      </c>
      <c r="B925" s="226">
        <v>14045</v>
      </c>
      <c r="C925" s="227" t="s">
        <v>428</v>
      </c>
      <c r="D925" s="228">
        <v>2</v>
      </c>
    </row>
    <row r="926" spans="1:4" x14ac:dyDescent="0.2">
      <c r="A926" s="225">
        <v>822</v>
      </c>
      <c r="B926" s="226">
        <v>14046</v>
      </c>
      <c r="C926" s="227" t="s">
        <v>428</v>
      </c>
      <c r="D926" s="228">
        <v>1</v>
      </c>
    </row>
    <row r="927" spans="1:4" x14ac:dyDescent="0.2">
      <c r="A927" s="225">
        <v>823</v>
      </c>
      <c r="B927" s="226">
        <v>14047</v>
      </c>
      <c r="C927" s="227" t="s">
        <v>429</v>
      </c>
      <c r="D927" s="228" t="s">
        <v>241</v>
      </c>
    </row>
    <row r="928" spans="1:4" x14ac:dyDescent="0.2">
      <c r="A928" s="225">
        <v>824</v>
      </c>
      <c r="B928" s="226">
        <v>14048</v>
      </c>
      <c r="C928" s="227" t="s">
        <v>428</v>
      </c>
      <c r="D928" s="228">
        <v>2</v>
      </c>
    </row>
    <row r="929" spans="1:4" x14ac:dyDescent="0.2">
      <c r="A929" s="225">
        <v>824</v>
      </c>
      <c r="B929" s="226">
        <v>14049</v>
      </c>
      <c r="C929" s="227" t="s">
        <v>428</v>
      </c>
      <c r="D929" s="228">
        <v>1</v>
      </c>
    </row>
    <row r="930" spans="1:4" x14ac:dyDescent="0.2">
      <c r="A930" s="225">
        <v>825</v>
      </c>
      <c r="B930" s="226">
        <v>14050</v>
      </c>
      <c r="C930" s="227" t="s">
        <v>429</v>
      </c>
      <c r="D930" s="228" t="s">
        <v>241</v>
      </c>
    </row>
    <row r="931" spans="1:4" x14ac:dyDescent="0.2">
      <c r="A931" s="225">
        <v>826</v>
      </c>
      <c r="B931" s="226">
        <v>14069</v>
      </c>
      <c r="C931" s="227" t="s">
        <v>428</v>
      </c>
      <c r="D931" s="228">
        <v>2</v>
      </c>
    </row>
    <row r="932" spans="1:4" x14ac:dyDescent="0.2">
      <c r="A932" s="225">
        <v>826</v>
      </c>
      <c r="B932" s="226">
        <v>14070</v>
      </c>
      <c r="C932" s="227" t="s">
        <v>428</v>
      </c>
      <c r="D932" s="228">
        <v>1</v>
      </c>
    </row>
    <row r="933" spans="1:4" x14ac:dyDescent="0.2">
      <c r="A933" s="225">
        <v>827</v>
      </c>
      <c r="B933" s="226">
        <v>14071</v>
      </c>
      <c r="C933" s="227" t="s">
        <v>429</v>
      </c>
      <c r="D933" s="228" t="s">
        <v>241</v>
      </c>
    </row>
    <row r="934" spans="1:4" x14ac:dyDescent="0.2">
      <c r="A934" s="225">
        <v>828</v>
      </c>
      <c r="B934" s="226">
        <v>14072</v>
      </c>
      <c r="C934" s="227" t="s">
        <v>428</v>
      </c>
      <c r="D934" s="228">
        <v>2</v>
      </c>
    </row>
    <row r="935" spans="1:4" x14ac:dyDescent="0.2">
      <c r="A935" s="225">
        <v>828</v>
      </c>
      <c r="B935" s="226">
        <v>14073</v>
      </c>
      <c r="C935" s="227" t="s">
        <v>428</v>
      </c>
      <c r="D935" s="228">
        <v>1</v>
      </c>
    </row>
    <row r="936" spans="1:4" x14ac:dyDescent="0.2">
      <c r="A936" s="225">
        <v>829</v>
      </c>
      <c r="B936" s="226">
        <v>14074</v>
      </c>
      <c r="C936" s="227" t="s">
        <v>429</v>
      </c>
      <c r="D936" s="228" t="s">
        <v>241</v>
      </c>
    </row>
    <row r="937" spans="1:4" x14ac:dyDescent="0.2">
      <c r="A937" s="225">
        <v>830</v>
      </c>
      <c r="B937" s="226">
        <v>14075</v>
      </c>
      <c r="C937" s="227" t="s">
        <v>428</v>
      </c>
      <c r="D937" s="228">
        <v>2</v>
      </c>
    </row>
    <row r="938" spans="1:4" x14ac:dyDescent="0.2">
      <c r="A938" s="225">
        <v>830</v>
      </c>
      <c r="B938" s="226">
        <v>14076</v>
      </c>
      <c r="C938" s="227" t="s">
        <v>428</v>
      </c>
      <c r="D938" s="228">
        <v>1</v>
      </c>
    </row>
    <row r="939" spans="1:4" x14ac:dyDescent="0.2">
      <c r="A939" s="225">
        <v>831</v>
      </c>
      <c r="B939" s="226">
        <v>14077</v>
      </c>
      <c r="C939" s="227" t="s">
        <v>429</v>
      </c>
      <c r="D939" s="228" t="s">
        <v>241</v>
      </c>
    </row>
    <row r="940" spans="1:4" x14ac:dyDescent="0.2">
      <c r="A940" s="225">
        <v>832</v>
      </c>
      <c r="B940" s="226">
        <v>14085</v>
      </c>
      <c r="C940" s="227" t="s">
        <v>428</v>
      </c>
      <c r="D940" s="228">
        <v>2</v>
      </c>
    </row>
    <row r="941" spans="1:4" x14ac:dyDescent="0.2">
      <c r="A941" s="225">
        <v>832</v>
      </c>
      <c r="B941" s="226">
        <v>14086</v>
      </c>
      <c r="C941" s="227" t="s">
        <v>428</v>
      </c>
      <c r="D941" s="228">
        <v>1</v>
      </c>
    </row>
    <row r="942" spans="1:4" x14ac:dyDescent="0.2">
      <c r="A942" s="225">
        <v>833</v>
      </c>
      <c r="B942" s="226">
        <v>14087</v>
      </c>
      <c r="C942" s="227" t="s">
        <v>429</v>
      </c>
      <c r="D942" s="228" t="s">
        <v>241</v>
      </c>
    </row>
    <row r="943" spans="1:4" x14ac:dyDescent="0.2">
      <c r="A943" s="225">
        <v>834</v>
      </c>
      <c r="B943" s="226">
        <v>14088</v>
      </c>
      <c r="C943" s="227" t="s">
        <v>428</v>
      </c>
      <c r="D943" s="228">
        <v>2</v>
      </c>
    </row>
    <row r="944" spans="1:4" x14ac:dyDescent="0.2">
      <c r="A944" s="225">
        <v>834</v>
      </c>
      <c r="B944" s="226">
        <v>14089</v>
      </c>
      <c r="C944" s="227" t="s">
        <v>428</v>
      </c>
      <c r="D944" s="228">
        <v>1</v>
      </c>
    </row>
    <row r="945" spans="1:4" x14ac:dyDescent="0.2">
      <c r="A945" s="225">
        <v>835</v>
      </c>
      <c r="B945" s="226">
        <v>14090</v>
      </c>
      <c r="C945" s="227" t="s">
        <v>429</v>
      </c>
      <c r="D945" s="228" t="s">
        <v>241</v>
      </c>
    </row>
    <row r="946" spans="1:4" x14ac:dyDescent="0.2">
      <c r="A946" s="225">
        <v>836</v>
      </c>
      <c r="B946" s="226">
        <v>14091</v>
      </c>
      <c r="C946" s="227" t="s">
        <v>428</v>
      </c>
      <c r="D946" s="228">
        <v>2</v>
      </c>
    </row>
    <row r="947" spans="1:4" x14ac:dyDescent="0.2">
      <c r="A947" s="225">
        <v>836</v>
      </c>
      <c r="B947" s="226">
        <v>14092</v>
      </c>
      <c r="C947" s="227" t="s">
        <v>428</v>
      </c>
      <c r="D947" s="228">
        <v>1</v>
      </c>
    </row>
    <row r="948" spans="1:4" x14ac:dyDescent="0.2">
      <c r="A948" s="225">
        <v>837</v>
      </c>
      <c r="B948" s="226">
        <v>14093</v>
      </c>
      <c r="C948" s="227" t="s">
        <v>429</v>
      </c>
      <c r="D948" s="228" t="s">
        <v>241</v>
      </c>
    </row>
    <row r="949" spans="1:4" x14ac:dyDescent="0.2">
      <c r="A949" s="225">
        <v>838</v>
      </c>
      <c r="B949" s="226">
        <v>14094</v>
      </c>
      <c r="C949" s="227" t="s">
        <v>428</v>
      </c>
      <c r="D949" s="228">
        <v>2</v>
      </c>
    </row>
    <row r="950" spans="1:4" x14ac:dyDescent="0.2">
      <c r="A950" s="225">
        <v>838</v>
      </c>
      <c r="B950" s="226">
        <v>14095</v>
      </c>
      <c r="C950" s="227" t="s">
        <v>428</v>
      </c>
      <c r="D950" s="228">
        <v>1</v>
      </c>
    </row>
    <row r="951" spans="1:4" x14ac:dyDescent="0.2">
      <c r="A951" s="225">
        <v>839</v>
      </c>
      <c r="B951" s="226">
        <v>14096</v>
      </c>
      <c r="C951" s="227" t="s">
        <v>429</v>
      </c>
      <c r="D951" s="228" t="s">
        <v>241</v>
      </c>
    </row>
    <row r="952" spans="1:4" x14ac:dyDescent="0.2">
      <c r="A952" s="225">
        <v>840</v>
      </c>
      <c r="B952" s="226">
        <v>14110</v>
      </c>
      <c r="C952" s="227" t="s">
        <v>428</v>
      </c>
      <c r="D952" s="228">
        <v>2</v>
      </c>
    </row>
    <row r="953" spans="1:4" x14ac:dyDescent="0.2">
      <c r="A953" s="225">
        <v>840</v>
      </c>
      <c r="B953" s="226">
        <v>14111</v>
      </c>
      <c r="C953" s="227" t="s">
        <v>428</v>
      </c>
      <c r="D953" s="228">
        <v>1</v>
      </c>
    </row>
    <row r="954" spans="1:4" x14ac:dyDescent="0.2">
      <c r="A954" s="225">
        <v>841</v>
      </c>
      <c r="B954" s="226">
        <v>14112</v>
      </c>
      <c r="C954" s="227" t="s">
        <v>429</v>
      </c>
      <c r="D954" s="228" t="s">
        <v>241</v>
      </c>
    </row>
    <row r="955" spans="1:4" x14ac:dyDescent="0.2">
      <c r="A955" s="225">
        <v>842</v>
      </c>
      <c r="B955" s="226">
        <v>14113</v>
      </c>
      <c r="C955" s="227" t="s">
        <v>428</v>
      </c>
      <c r="D955" s="228">
        <v>2</v>
      </c>
    </row>
    <row r="956" spans="1:4" x14ac:dyDescent="0.2">
      <c r="A956" s="225">
        <v>842</v>
      </c>
      <c r="B956" s="226">
        <v>14114</v>
      </c>
      <c r="C956" s="227" t="s">
        <v>428</v>
      </c>
      <c r="D956" s="228">
        <v>1</v>
      </c>
    </row>
    <row r="957" spans="1:4" x14ac:dyDescent="0.2">
      <c r="A957" s="225">
        <v>843</v>
      </c>
      <c r="B957" s="226">
        <v>14115</v>
      </c>
      <c r="C957" s="227" t="s">
        <v>429</v>
      </c>
      <c r="D957" s="228" t="s">
        <v>241</v>
      </c>
    </row>
    <row r="958" spans="1:4" x14ac:dyDescent="0.2">
      <c r="A958" s="225">
        <v>844</v>
      </c>
      <c r="B958" s="226">
        <v>14116</v>
      </c>
      <c r="C958" s="227" t="s">
        <v>428</v>
      </c>
      <c r="D958" s="228">
        <v>2</v>
      </c>
    </row>
    <row r="959" spans="1:4" x14ac:dyDescent="0.2">
      <c r="A959" s="225">
        <v>844</v>
      </c>
      <c r="B959" s="226">
        <v>14117</v>
      </c>
      <c r="C959" s="227" t="s">
        <v>428</v>
      </c>
      <c r="D959" s="228">
        <v>1</v>
      </c>
    </row>
    <row r="960" spans="1:4" x14ac:dyDescent="0.2">
      <c r="A960" s="225">
        <v>845</v>
      </c>
      <c r="B960" s="226">
        <v>14118</v>
      </c>
      <c r="C960" s="227" t="s">
        <v>429</v>
      </c>
      <c r="D960" s="228" t="s">
        <v>241</v>
      </c>
    </row>
    <row r="961" spans="1:4" x14ac:dyDescent="0.2">
      <c r="A961" s="225">
        <v>846</v>
      </c>
      <c r="B961" s="226">
        <v>14138</v>
      </c>
      <c r="C961" s="227" t="s">
        <v>428</v>
      </c>
      <c r="D961" s="228">
        <v>2</v>
      </c>
    </row>
    <row r="962" spans="1:4" x14ac:dyDescent="0.2">
      <c r="A962" s="225">
        <v>846</v>
      </c>
      <c r="B962" s="226">
        <v>14139</v>
      </c>
      <c r="C962" s="227" t="s">
        <v>428</v>
      </c>
      <c r="D962" s="228">
        <v>1</v>
      </c>
    </row>
    <row r="963" spans="1:4" x14ac:dyDescent="0.2">
      <c r="A963" s="225">
        <v>847</v>
      </c>
      <c r="B963" s="226">
        <v>14140</v>
      </c>
      <c r="C963" s="227" t="s">
        <v>429</v>
      </c>
      <c r="D963" s="228" t="s">
        <v>241</v>
      </c>
    </row>
    <row r="964" spans="1:4" x14ac:dyDescent="0.2">
      <c r="A964" s="225">
        <v>848</v>
      </c>
      <c r="B964" s="226">
        <v>14141</v>
      </c>
      <c r="C964" s="227" t="s">
        <v>428</v>
      </c>
      <c r="D964" s="228">
        <v>2</v>
      </c>
    </row>
    <row r="965" spans="1:4" x14ac:dyDescent="0.2">
      <c r="A965" s="225">
        <v>848</v>
      </c>
      <c r="B965" s="226">
        <v>14142</v>
      </c>
      <c r="C965" s="227" t="s">
        <v>428</v>
      </c>
      <c r="D965" s="228">
        <v>1</v>
      </c>
    </row>
    <row r="966" spans="1:4" x14ac:dyDescent="0.2">
      <c r="A966" s="225">
        <v>849</v>
      </c>
      <c r="B966" s="226">
        <v>14143</v>
      </c>
      <c r="C966" s="227" t="s">
        <v>429</v>
      </c>
      <c r="D966" s="228" t="s">
        <v>241</v>
      </c>
    </row>
    <row r="967" spans="1:4" x14ac:dyDescent="0.2">
      <c r="A967" s="225">
        <v>850</v>
      </c>
      <c r="B967" s="226">
        <v>14014</v>
      </c>
      <c r="C967" s="227" t="s">
        <v>429</v>
      </c>
      <c r="D967" s="228" t="s">
        <v>241</v>
      </c>
    </row>
    <row r="968" spans="1:4" x14ac:dyDescent="0.2">
      <c r="A968" s="225">
        <v>851</v>
      </c>
      <c r="B968" s="226">
        <v>14038</v>
      </c>
      <c r="C968" s="227" t="s">
        <v>429</v>
      </c>
      <c r="D968" s="228" t="s">
        <v>241</v>
      </c>
    </row>
    <row r="969" spans="1:4" x14ac:dyDescent="0.2">
      <c r="A969" s="225">
        <v>852</v>
      </c>
      <c r="B969" s="226">
        <v>14001</v>
      </c>
      <c r="C969" s="227" t="s">
        <v>428</v>
      </c>
      <c r="D969" s="228">
        <v>2</v>
      </c>
    </row>
    <row r="970" spans="1:4" x14ac:dyDescent="0.2">
      <c r="A970" s="225">
        <v>852</v>
      </c>
      <c r="B970" s="226">
        <v>14002</v>
      </c>
      <c r="C970" s="227" t="s">
        <v>428</v>
      </c>
      <c r="D970" s="228">
        <v>1</v>
      </c>
    </row>
    <row r="971" spans="1:4" x14ac:dyDescent="0.2">
      <c r="A971" s="225">
        <v>853</v>
      </c>
      <c r="B971" s="226">
        <v>14081</v>
      </c>
      <c r="C971" s="227" t="s">
        <v>428</v>
      </c>
      <c r="D971" s="228">
        <v>2</v>
      </c>
    </row>
    <row r="972" spans="1:4" x14ac:dyDescent="0.2">
      <c r="A972" s="225">
        <v>853</v>
      </c>
      <c r="B972" s="226">
        <v>14082</v>
      </c>
      <c r="C972" s="227" t="s">
        <v>428</v>
      </c>
      <c r="D972" s="228">
        <v>1</v>
      </c>
    </row>
    <row r="973" spans="1:4" x14ac:dyDescent="0.2">
      <c r="A973" s="225">
        <v>854</v>
      </c>
      <c r="B973" s="226">
        <v>14083</v>
      </c>
      <c r="C973" s="227" t="s">
        <v>428</v>
      </c>
      <c r="D973" s="228">
        <v>2</v>
      </c>
    </row>
    <row r="974" spans="1:4" x14ac:dyDescent="0.2">
      <c r="A974" s="225">
        <v>854</v>
      </c>
      <c r="B974" s="226">
        <v>14084</v>
      </c>
      <c r="C974" s="227" t="s">
        <v>428</v>
      </c>
      <c r="D974" s="228">
        <v>1</v>
      </c>
    </row>
    <row r="975" spans="1:4" x14ac:dyDescent="0.2">
      <c r="A975" s="225">
        <v>855</v>
      </c>
      <c r="B975" s="226">
        <v>14103</v>
      </c>
      <c r="C975" s="227" t="s">
        <v>428</v>
      </c>
      <c r="D975" s="228">
        <v>2</v>
      </c>
    </row>
    <row r="976" spans="1:4" x14ac:dyDescent="0.2">
      <c r="A976" s="225">
        <v>855</v>
      </c>
      <c r="B976" s="226">
        <v>14104</v>
      </c>
      <c r="C976" s="227" t="s">
        <v>428</v>
      </c>
      <c r="D976" s="228">
        <v>1</v>
      </c>
    </row>
    <row r="977" spans="1:4" x14ac:dyDescent="0.2">
      <c r="A977" s="225">
        <v>856</v>
      </c>
      <c r="B977" s="226">
        <v>14105</v>
      </c>
      <c r="C977" s="227" t="s">
        <v>428</v>
      </c>
      <c r="D977" s="228">
        <v>2</v>
      </c>
    </row>
    <row r="978" spans="1:4" x14ac:dyDescent="0.2">
      <c r="A978" s="225">
        <v>856</v>
      </c>
      <c r="B978" s="226">
        <v>14106</v>
      </c>
      <c r="C978" s="227" t="s">
        <v>428</v>
      </c>
      <c r="D978" s="228">
        <v>1</v>
      </c>
    </row>
    <row r="979" spans="1:4" x14ac:dyDescent="0.2">
      <c r="A979" s="225">
        <v>857</v>
      </c>
      <c r="B979" s="226">
        <v>14015</v>
      </c>
      <c r="C979" s="227" t="s">
        <v>428</v>
      </c>
      <c r="D979" s="228">
        <v>2</v>
      </c>
    </row>
    <row r="980" spans="1:4" x14ac:dyDescent="0.2">
      <c r="A980" s="225">
        <v>857</v>
      </c>
      <c r="B980" s="226">
        <v>14016</v>
      </c>
      <c r="C980" s="227" t="s">
        <v>428</v>
      </c>
      <c r="D980" s="228">
        <v>1</v>
      </c>
    </row>
    <row r="981" spans="1:4" x14ac:dyDescent="0.2">
      <c r="A981" s="225">
        <v>858</v>
      </c>
      <c r="B981" s="226">
        <v>14039</v>
      </c>
      <c r="C981" s="227" t="s">
        <v>428</v>
      </c>
      <c r="D981" s="228">
        <v>2</v>
      </c>
    </row>
    <row r="982" spans="1:4" x14ac:dyDescent="0.2">
      <c r="A982" s="225">
        <v>858</v>
      </c>
      <c r="B982" s="226">
        <v>14040</v>
      </c>
      <c r="C982" s="227" t="s">
        <v>428</v>
      </c>
      <c r="D982" s="228">
        <v>1</v>
      </c>
    </row>
    <row r="983" spans="1:4" x14ac:dyDescent="0.2">
      <c r="A983" s="225">
        <v>859</v>
      </c>
      <c r="B983" s="226">
        <v>14003</v>
      </c>
      <c r="C983" s="227" t="s">
        <v>428</v>
      </c>
      <c r="D983" s="228">
        <v>2</v>
      </c>
    </row>
    <row r="984" spans="1:4" x14ac:dyDescent="0.2">
      <c r="A984" s="225">
        <v>859</v>
      </c>
      <c r="B984" s="226">
        <v>14004</v>
      </c>
      <c r="C984" s="227" t="s">
        <v>428</v>
      </c>
      <c r="D984" s="228">
        <v>1</v>
      </c>
    </row>
    <row r="985" spans="1:4" x14ac:dyDescent="0.2">
      <c r="A985" s="225">
        <v>860</v>
      </c>
      <c r="B985" s="226">
        <v>14026</v>
      </c>
      <c r="C985" s="227" t="s">
        <v>428</v>
      </c>
      <c r="D985" s="228">
        <v>2</v>
      </c>
    </row>
    <row r="986" spans="1:4" x14ac:dyDescent="0.2">
      <c r="A986" s="225">
        <v>860</v>
      </c>
      <c r="B986" s="226">
        <v>14027</v>
      </c>
      <c r="C986" s="227" t="s">
        <v>428</v>
      </c>
      <c r="D986" s="228">
        <v>1</v>
      </c>
    </row>
    <row r="987" spans="1:4" x14ac:dyDescent="0.2">
      <c r="A987" s="225">
        <v>861</v>
      </c>
      <c r="B987" s="226">
        <v>14051</v>
      </c>
      <c r="C987" s="227" t="s">
        <v>428</v>
      </c>
      <c r="D987" s="228">
        <v>2</v>
      </c>
    </row>
    <row r="988" spans="1:4" x14ac:dyDescent="0.2">
      <c r="A988" s="225">
        <v>861</v>
      </c>
      <c r="B988" s="226">
        <v>14052</v>
      </c>
      <c r="C988" s="227" t="s">
        <v>428</v>
      </c>
      <c r="D988" s="228">
        <v>1</v>
      </c>
    </row>
    <row r="989" spans="1:4" x14ac:dyDescent="0.2">
      <c r="A989" s="225">
        <v>862</v>
      </c>
      <c r="B989" s="226">
        <v>14107</v>
      </c>
      <c r="C989" s="227" t="s">
        <v>428</v>
      </c>
      <c r="D989" s="228">
        <v>2</v>
      </c>
    </row>
    <row r="990" spans="1:4" x14ac:dyDescent="0.2">
      <c r="A990" s="225">
        <v>862</v>
      </c>
      <c r="B990" s="226">
        <v>14108</v>
      </c>
      <c r="C990" s="227" t="s">
        <v>428</v>
      </c>
      <c r="D990" s="228">
        <v>1</v>
      </c>
    </row>
    <row r="991" spans="1:4" x14ac:dyDescent="0.2">
      <c r="A991" s="225">
        <v>863</v>
      </c>
      <c r="B991" s="226">
        <v>14054</v>
      </c>
      <c r="C991" s="227" t="s">
        <v>428</v>
      </c>
      <c r="D991" s="228">
        <v>2</v>
      </c>
    </row>
    <row r="992" spans="1:4" x14ac:dyDescent="0.2">
      <c r="A992" s="225">
        <v>863</v>
      </c>
      <c r="B992" s="226">
        <v>14055</v>
      </c>
      <c r="C992" s="227" t="s">
        <v>428</v>
      </c>
      <c r="D992" s="228">
        <v>1</v>
      </c>
    </row>
    <row r="993" spans="1:4" x14ac:dyDescent="0.2">
      <c r="A993" s="225">
        <v>864</v>
      </c>
      <c r="B993" s="226">
        <v>14121</v>
      </c>
      <c r="C993" s="227" t="s">
        <v>428</v>
      </c>
      <c r="D993" s="228">
        <v>2</v>
      </c>
    </row>
    <row r="994" spans="1:4" x14ac:dyDescent="0.2">
      <c r="A994" s="225">
        <v>864</v>
      </c>
      <c r="B994" s="226">
        <v>14122</v>
      </c>
      <c r="C994" s="227" t="s">
        <v>428</v>
      </c>
      <c r="D994" s="228">
        <v>1</v>
      </c>
    </row>
    <row r="995" spans="1:4" x14ac:dyDescent="0.2">
      <c r="A995" s="225">
        <v>865</v>
      </c>
      <c r="B995" s="226">
        <v>14057</v>
      </c>
      <c r="C995" s="227" t="s">
        <v>428</v>
      </c>
      <c r="D995" s="228">
        <v>2</v>
      </c>
    </row>
    <row r="996" spans="1:4" x14ac:dyDescent="0.2">
      <c r="A996" s="225">
        <v>865</v>
      </c>
      <c r="B996" s="226">
        <v>14058</v>
      </c>
      <c r="C996" s="227" t="s">
        <v>428</v>
      </c>
      <c r="D996" s="228">
        <v>1</v>
      </c>
    </row>
    <row r="997" spans="1:4" x14ac:dyDescent="0.2">
      <c r="A997" s="225">
        <v>866</v>
      </c>
      <c r="B997" s="226">
        <v>14059</v>
      </c>
      <c r="C997" s="227" t="s">
        <v>429</v>
      </c>
      <c r="D997" s="228" t="s">
        <v>241</v>
      </c>
    </row>
    <row r="998" spans="1:4" x14ac:dyDescent="0.2">
      <c r="A998" s="225">
        <v>867</v>
      </c>
      <c r="B998" s="226">
        <v>14060</v>
      </c>
      <c r="C998" s="227" t="s">
        <v>428</v>
      </c>
      <c r="D998" s="228">
        <v>2</v>
      </c>
    </row>
    <row r="999" spans="1:4" x14ac:dyDescent="0.2">
      <c r="A999" s="225">
        <v>867</v>
      </c>
      <c r="B999" s="226">
        <v>14061</v>
      </c>
      <c r="C999" s="227" t="s">
        <v>428</v>
      </c>
      <c r="D999" s="228">
        <v>1</v>
      </c>
    </row>
    <row r="1000" spans="1:4" x14ac:dyDescent="0.2">
      <c r="A1000" s="225">
        <v>868</v>
      </c>
      <c r="B1000" s="226">
        <v>14062</v>
      </c>
      <c r="C1000" s="227" t="s">
        <v>429</v>
      </c>
      <c r="D1000" s="228" t="s">
        <v>241</v>
      </c>
    </row>
    <row r="1001" spans="1:4" x14ac:dyDescent="0.2">
      <c r="A1001" s="225">
        <v>869</v>
      </c>
      <c r="B1001" s="226">
        <v>14063</v>
      </c>
      <c r="C1001" s="227" t="s">
        <v>428</v>
      </c>
      <c r="D1001" s="228">
        <v>2</v>
      </c>
    </row>
    <row r="1002" spans="1:4" x14ac:dyDescent="0.2">
      <c r="A1002" s="225">
        <v>869</v>
      </c>
      <c r="B1002" s="226">
        <v>14064</v>
      </c>
      <c r="C1002" s="227" t="s">
        <v>428</v>
      </c>
      <c r="D1002" s="228">
        <v>1</v>
      </c>
    </row>
    <row r="1003" spans="1:4" x14ac:dyDescent="0.2">
      <c r="A1003" s="225">
        <v>870</v>
      </c>
      <c r="B1003" s="226">
        <v>14065</v>
      </c>
      <c r="C1003" s="227" t="s">
        <v>429</v>
      </c>
      <c r="D1003" s="228" t="s">
        <v>241</v>
      </c>
    </row>
    <row r="1004" spans="1:4" x14ac:dyDescent="0.2">
      <c r="A1004" s="225">
        <v>871</v>
      </c>
      <c r="B1004" s="226">
        <v>14066</v>
      </c>
      <c r="C1004" s="227" t="s">
        <v>428</v>
      </c>
      <c r="D1004" s="228">
        <v>2</v>
      </c>
    </row>
    <row r="1005" spans="1:4" x14ac:dyDescent="0.2">
      <c r="A1005" s="225">
        <v>871</v>
      </c>
      <c r="B1005" s="226">
        <v>14067</v>
      </c>
      <c r="C1005" s="227" t="s">
        <v>428</v>
      </c>
      <c r="D1005" s="228">
        <v>1</v>
      </c>
    </row>
    <row r="1006" spans="1:4" x14ac:dyDescent="0.2">
      <c r="A1006" s="225">
        <v>872</v>
      </c>
      <c r="B1006" s="226">
        <v>14068</v>
      </c>
      <c r="C1006" s="227" t="s">
        <v>429</v>
      </c>
      <c r="D1006" s="228" t="s">
        <v>241</v>
      </c>
    </row>
    <row r="1007" spans="1:4" x14ac:dyDescent="0.2">
      <c r="A1007" s="225">
        <v>873</v>
      </c>
      <c r="B1007" s="226">
        <v>14078</v>
      </c>
      <c r="C1007" s="227" t="s">
        <v>428</v>
      </c>
      <c r="D1007" s="228">
        <v>2</v>
      </c>
    </row>
    <row r="1008" spans="1:4" x14ac:dyDescent="0.2">
      <c r="A1008" s="225">
        <v>873</v>
      </c>
      <c r="B1008" s="226">
        <v>14079</v>
      </c>
      <c r="C1008" s="227" t="s">
        <v>428</v>
      </c>
      <c r="D1008" s="228">
        <v>1</v>
      </c>
    </row>
    <row r="1009" spans="1:4" x14ac:dyDescent="0.2">
      <c r="A1009" s="225">
        <v>874</v>
      </c>
      <c r="B1009" s="226">
        <v>14080</v>
      </c>
      <c r="C1009" s="227" t="s">
        <v>429</v>
      </c>
      <c r="D1009" s="228" t="s">
        <v>241</v>
      </c>
    </row>
    <row r="1010" spans="1:4" x14ac:dyDescent="0.2">
      <c r="A1010" s="225">
        <v>875</v>
      </c>
      <c r="B1010" s="226">
        <v>14100</v>
      </c>
      <c r="C1010" s="227" t="s">
        <v>428</v>
      </c>
      <c r="D1010" s="228">
        <v>2</v>
      </c>
    </row>
    <row r="1011" spans="1:4" x14ac:dyDescent="0.2">
      <c r="A1011" s="225">
        <v>875</v>
      </c>
      <c r="B1011" s="226">
        <v>14101</v>
      </c>
      <c r="C1011" s="227" t="s">
        <v>428</v>
      </c>
      <c r="D1011" s="228">
        <v>1</v>
      </c>
    </row>
    <row r="1012" spans="1:4" x14ac:dyDescent="0.2">
      <c r="A1012" s="225">
        <v>876</v>
      </c>
      <c r="B1012" s="226">
        <v>14102</v>
      </c>
      <c r="C1012" s="227" t="s">
        <v>429</v>
      </c>
      <c r="D1012" s="228" t="s">
        <v>241</v>
      </c>
    </row>
    <row r="1013" spans="1:4" x14ac:dyDescent="0.2">
      <c r="A1013" s="225">
        <v>877</v>
      </c>
      <c r="B1013" s="226">
        <v>14123</v>
      </c>
      <c r="C1013" s="227" t="s">
        <v>428</v>
      </c>
      <c r="D1013" s="228">
        <v>2</v>
      </c>
    </row>
    <row r="1014" spans="1:4" x14ac:dyDescent="0.2">
      <c r="A1014" s="225">
        <v>877</v>
      </c>
      <c r="B1014" s="226">
        <v>14124</v>
      </c>
      <c r="C1014" s="227" t="s">
        <v>428</v>
      </c>
      <c r="D1014" s="228">
        <v>1</v>
      </c>
    </row>
    <row r="1015" spans="1:4" x14ac:dyDescent="0.2">
      <c r="A1015" s="225">
        <v>878</v>
      </c>
      <c r="B1015" s="226">
        <v>14125</v>
      </c>
      <c r="C1015" s="227" t="s">
        <v>429</v>
      </c>
      <c r="D1015" s="228" t="s">
        <v>241</v>
      </c>
    </row>
    <row r="1016" spans="1:4" x14ac:dyDescent="0.2">
      <c r="A1016" s="225">
        <v>879</v>
      </c>
      <c r="B1016" s="226">
        <v>14126</v>
      </c>
      <c r="C1016" s="227" t="s">
        <v>428</v>
      </c>
      <c r="D1016" s="228">
        <v>2</v>
      </c>
    </row>
    <row r="1017" spans="1:4" x14ac:dyDescent="0.2">
      <c r="A1017" s="225">
        <v>879</v>
      </c>
      <c r="B1017" s="226">
        <v>14127</v>
      </c>
      <c r="C1017" s="227" t="s">
        <v>428</v>
      </c>
      <c r="D1017" s="228">
        <v>1</v>
      </c>
    </row>
    <row r="1018" spans="1:4" x14ac:dyDescent="0.2">
      <c r="A1018" s="225">
        <v>880</v>
      </c>
      <c r="B1018" s="226">
        <v>14128</v>
      </c>
      <c r="C1018" s="227" t="s">
        <v>429</v>
      </c>
      <c r="D1018" s="228" t="s">
        <v>241</v>
      </c>
    </row>
    <row r="1019" spans="1:4" x14ac:dyDescent="0.2">
      <c r="A1019" s="225">
        <v>881</v>
      </c>
      <c r="B1019" s="226">
        <v>14129</v>
      </c>
      <c r="C1019" s="227" t="s">
        <v>428</v>
      </c>
      <c r="D1019" s="228">
        <v>2</v>
      </c>
    </row>
    <row r="1020" spans="1:4" x14ac:dyDescent="0.2">
      <c r="A1020" s="225">
        <v>881</v>
      </c>
      <c r="B1020" s="226">
        <v>14130</v>
      </c>
      <c r="C1020" s="227" t="s">
        <v>428</v>
      </c>
      <c r="D1020" s="228">
        <v>1</v>
      </c>
    </row>
    <row r="1021" spans="1:4" x14ac:dyDescent="0.2">
      <c r="A1021" s="225">
        <v>882</v>
      </c>
      <c r="B1021" s="226">
        <v>14131</v>
      </c>
      <c r="C1021" s="227" t="s">
        <v>429</v>
      </c>
      <c r="D1021" s="228" t="s">
        <v>241</v>
      </c>
    </row>
    <row r="1022" spans="1:4" x14ac:dyDescent="0.2">
      <c r="A1022" s="225">
        <v>883</v>
      </c>
      <c r="B1022" s="226">
        <v>14132</v>
      </c>
      <c r="C1022" s="227" t="s">
        <v>428</v>
      </c>
      <c r="D1022" s="228">
        <v>2</v>
      </c>
    </row>
    <row r="1023" spans="1:4" x14ac:dyDescent="0.2">
      <c r="A1023" s="225">
        <v>883</v>
      </c>
      <c r="B1023" s="226">
        <v>14133</v>
      </c>
      <c r="C1023" s="227" t="s">
        <v>428</v>
      </c>
      <c r="D1023" s="228">
        <v>1</v>
      </c>
    </row>
    <row r="1024" spans="1:4" x14ac:dyDescent="0.2">
      <c r="A1024" s="225">
        <v>884</v>
      </c>
      <c r="B1024" s="226">
        <v>14134</v>
      </c>
      <c r="C1024" s="227" t="s">
        <v>429</v>
      </c>
      <c r="D1024" s="228" t="s">
        <v>241</v>
      </c>
    </row>
    <row r="1025" spans="1:4" x14ac:dyDescent="0.2">
      <c r="A1025" s="225">
        <v>885</v>
      </c>
      <c r="B1025" s="226">
        <v>14135</v>
      </c>
      <c r="C1025" s="227" t="s">
        <v>428</v>
      </c>
      <c r="D1025" s="228">
        <v>2</v>
      </c>
    </row>
    <row r="1026" spans="1:4" x14ac:dyDescent="0.2">
      <c r="A1026" s="225">
        <v>885</v>
      </c>
      <c r="B1026" s="226">
        <v>14136</v>
      </c>
      <c r="C1026" s="227" t="s">
        <v>428</v>
      </c>
      <c r="D1026" s="228">
        <v>1</v>
      </c>
    </row>
    <row r="1027" spans="1:4" x14ac:dyDescent="0.2">
      <c r="A1027" s="225">
        <v>886</v>
      </c>
      <c r="B1027" s="226">
        <v>14137</v>
      </c>
      <c r="C1027" s="227" t="s">
        <v>429</v>
      </c>
      <c r="D1027" s="228" t="s">
        <v>241</v>
      </c>
    </row>
    <row r="1028" spans="1:4" x14ac:dyDescent="0.2">
      <c r="A1028" s="225">
        <v>887</v>
      </c>
      <c r="B1028" s="226">
        <v>14144</v>
      </c>
      <c r="C1028" s="227" t="s">
        <v>428</v>
      </c>
      <c r="D1028" s="228">
        <v>2</v>
      </c>
    </row>
    <row r="1029" spans="1:4" x14ac:dyDescent="0.2">
      <c r="A1029" s="225">
        <v>887</v>
      </c>
      <c r="B1029" s="226">
        <v>14145</v>
      </c>
      <c r="C1029" s="227" t="s">
        <v>428</v>
      </c>
      <c r="D1029" s="228">
        <v>1</v>
      </c>
    </row>
    <row r="1030" spans="1:4" x14ac:dyDescent="0.2">
      <c r="A1030" s="225">
        <v>888</v>
      </c>
      <c r="B1030" s="226">
        <v>14146</v>
      </c>
      <c r="C1030" s="227" t="s">
        <v>429</v>
      </c>
      <c r="D1030" s="228" t="s">
        <v>241</v>
      </c>
    </row>
    <row r="1031" spans="1:4" x14ac:dyDescent="0.2">
      <c r="A1031" s="225">
        <v>889</v>
      </c>
      <c r="B1031" s="226">
        <v>278</v>
      </c>
      <c r="C1031" s="227" t="s">
        <v>428</v>
      </c>
      <c r="D1031" s="228">
        <v>2</v>
      </c>
    </row>
    <row r="1032" spans="1:4" x14ac:dyDescent="0.2">
      <c r="A1032" s="225">
        <v>889</v>
      </c>
      <c r="B1032" s="226">
        <v>289</v>
      </c>
      <c r="C1032" s="227" t="s">
        <v>428</v>
      </c>
      <c r="D1032" s="228">
        <v>1</v>
      </c>
    </row>
    <row r="1033" spans="1:4" x14ac:dyDescent="0.2">
      <c r="A1033" s="225">
        <v>890</v>
      </c>
      <c r="B1033" s="226">
        <v>14028</v>
      </c>
      <c r="C1033" s="227" t="s">
        <v>429</v>
      </c>
      <c r="D1033" s="228" t="s">
        <v>241</v>
      </c>
    </row>
    <row r="1034" spans="1:4" x14ac:dyDescent="0.2">
      <c r="A1034" s="225">
        <v>891</v>
      </c>
      <c r="B1034" s="226">
        <v>14099</v>
      </c>
      <c r="C1034" s="227" t="s">
        <v>429</v>
      </c>
      <c r="D1034" s="228" t="s">
        <v>241</v>
      </c>
    </row>
    <row r="1035" spans="1:4" x14ac:dyDescent="0.2">
      <c r="A1035" s="225">
        <v>892</v>
      </c>
      <c r="B1035" s="226">
        <v>14119</v>
      </c>
      <c r="C1035" s="227" t="s">
        <v>429</v>
      </c>
      <c r="D1035" s="228" t="s">
        <v>241</v>
      </c>
    </row>
    <row r="1036" spans="1:4" x14ac:dyDescent="0.2">
      <c r="A1036" s="225">
        <v>893</v>
      </c>
      <c r="B1036" s="226">
        <v>14120</v>
      </c>
      <c r="C1036" s="227" t="s">
        <v>429</v>
      </c>
      <c r="D1036" s="228" t="s">
        <v>241</v>
      </c>
    </row>
    <row r="1037" spans="1:4" x14ac:dyDescent="0.2">
      <c r="A1037" s="225">
        <v>894</v>
      </c>
      <c r="B1037" s="226">
        <v>300</v>
      </c>
      <c r="C1037" s="227" t="s">
        <v>386</v>
      </c>
      <c r="D1037" s="228" t="s">
        <v>241</v>
      </c>
    </row>
    <row r="1038" spans="1:4" x14ac:dyDescent="0.2">
      <c r="A1038" s="225">
        <v>895</v>
      </c>
      <c r="B1038" s="226">
        <v>311</v>
      </c>
      <c r="C1038" s="227" t="s">
        <v>386</v>
      </c>
      <c r="D1038" s="228" t="s">
        <v>241</v>
      </c>
    </row>
    <row r="1039" spans="1:4" x14ac:dyDescent="0.2">
      <c r="A1039" s="225">
        <v>896</v>
      </c>
      <c r="B1039" s="226">
        <v>312</v>
      </c>
      <c r="C1039" s="227" t="s">
        <v>386</v>
      </c>
      <c r="D1039" s="228" t="s">
        <v>241</v>
      </c>
    </row>
    <row r="1040" spans="1:4" x14ac:dyDescent="0.2">
      <c r="A1040" s="225">
        <v>897</v>
      </c>
      <c r="B1040" s="226">
        <v>14097</v>
      </c>
      <c r="C1040" s="227" t="s">
        <v>429</v>
      </c>
      <c r="D1040" s="228" t="s">
        <v>241</v>
      </c>
    </row>
    <row r="1041" spans="1:4" x14ac:dyDescent="0.2">
      <c r="A1041" s="225">
        <v>898</v>
      </c>
      <c r="B1041" s="226">
        <v>14098</v>
      </c>
      <c r="C1041" s="227" t="s">
        <v>429</v>
      </c>
      <c r="D1041" s="228" t="s">
        <v>241</v>
      </c>
    </row>
    <row r="1042" spans="1:4" x14ac:dyDescent="0.2">
      <c r="A1042" s="225">
        <v>899</v>
      </c>
      <c r="B1042" s="226">
        <v>281</v>
      </c>
      <c r="C1042" s="227" t="s">
        <v>430</v>
      </c>
      <c r="D1042" s="228" t="s">
        <v>241</v>
      </c>
    </row>
    <row r="1043" spans="1:4" x14ac:dyDescent="0.2">
      <c r="A1043" s="225">
        <v>900</v>
      </c>
      <c r="B1043" s="226">
        <v>282</v>
      </c>
      <c r="C1043" s="227" t="s">
        <v>430</v>
      </c>
      <c r="D1043" s="228" t="s">
        <v>241</v>
      </c>
    </row>
    <row r="1044" spans="1:4" x14ac:dyDescent="0.2">
      <c r="A1044" s="225">
        <v>901</v>
      </c>
      <c r="B1044" s="226">
        <v>283</v>
      </c>
      <c r="C1044" s="227" t="s">
        <v>430</v>
      </c>
      <c r="D1044" s="228" t="s">
        <v>241</v>
      </c>
    </row>
    <row r="1045" spans="1:4" x14ac:dyDescent="0.2">
      <c r="A1045" s="225">
        <v>902</v>
      </c>
      <c r="B1045" s="226">
        <v>284</v>
      </c>
      <c r="C1045" s="227" t="s">
        <v>430</v>
      </c>
      <c r="D1045" s="228" t="s">
        <v>241</v>
      </c>
    </row>
    <row r="1046" spans="1:4" x14ac:dyDescent="0.2">
      <c r="A1046" s="225">
        <v>903</v>
      </c>
      <c r="B1046" s="226">
        <v>285</v>
      </c>
      <c r="C1046" s="227" t="s">
        <v>430</v>
      </c>
      <c r="D1046" s="228" t="s">
        <v>241</v>
      </c>
    </row>
    <row r="1047" spans="1:4" x14ac:dyDescent="0.2">
      <c r="A1047" s="225">
        <v>904</v>
      </c>
      <c r="B1047" s="226">
        <v>286</v>
      </c>
      <c r="C1047" s="227" t="s">
        <v>431</v>
      </c>
      <c r="D1047" s="228" t="s">
        <v>241</v>
      </c>
    </row>
    <row r="1048" spans="1:4" x14ac:dyDescent="0.2">
      <c r="A1048" s="225">
        <v>905</v>
      </c>
      <c r="B1048" s="226">
        <v>287</v>
      </c>
      <c r="C1048" s="227" t="s">
        <v>431</v>
      </c>
      <c r="D1048" s="228" t="s">
        <v>241</v>
      </c>
    </row>
    <row r="1049" spans="1:4" x14ac:dyDescent="0.2">
      <c r="A1049" s="225">
        <v>906</v>
      </c>
      <c r="B1049" s="226">
        <v>288</v>
      </c>
      <c r="C1049" s="227" t="s">
        <v>431</v>
      </c>
      <c r="D1049" s="228" t="s">
        <v>241</v>
      </c>
    </row>
    <row r="1050" spans="1:4" x14ac:dyDescent="0.2">
      <c r="A1050" s="225">
        <v>907</v>
      </c>
      <c r="B1050" s="226">
        <v>292</v>
      </c>
      <c r="C1050" s="227" t="s">
        <v>432</v>
      </c>
      <c r="D1050" s="228" t="s">
        <v>241</v>
      </c>
    </row>
    <row r="1051" spans="1:4" x14ac:dyDescent="0.2">
      <c r="A1051" s="225">
        <v>908</v>
      </c>
      <c r="B1051" s="226">
        <v>293</v>
      </c>
      <c r="C1051" s="227" t="s">
        <v>432</v>
      </c>
      <c r="D1051" s="228" t="s">
        <v>241</v>
      </c>
    </row>
    <row r="1052" spans="1:4" x14ac:dyDescent="0.2">
      <c r="A1052" s="225">
        <v>909</v>
      </c>
      <c r="B1052" s="226">
        <v>294</v>
      </c>
      <c r="C1052" s="227" t="s">
        <v>432</v>
      </c>
      <c r="D1052" s="228" t="s">
        <v>241</v>
      </c>
    </row>
    <row r="1053" spans="1:4" x14ac:dyDescent="0.2">
      <c r="A1053" s="225">
        <v>910</v>
      </c>
      <c r="B1053" s="226">
        <v>295</v>
      </c>
      <c r="C1053" s="227" t="s">
        <v>432</v>
      </c>
      <c r="D1053" s="228" t="s">
        <v>241</v>
      </c>
    </row>
    <row r="1054" spans="1:4" x14ac:dyDescent="0.2">
      <c r="A1054" s="225">
        <v>911</v>
      </c>
      <c r="B1054" s="226">
        <v>296</v>
      </c>
      <c r="C1054" s="227" t="s">
        <v>432</v>
      </c>
      <c r="D1054" s="228" t="s">
        <v>241</v>
      </c>
    </row>
    <row r="1055" spans="1:4" x14ac:dyDescent="0.2">
      <c r="A1055" s="225">
        <v>912</v>
      </c>
      <c r="B1055" s="226">
        <v>297</v>
      </c>
      <c r="C1055" s="227" t="s">
        <v>432</v>
      </c>
      <c r="D1055" s="228" t="s">
        <v>241</v>
      </c>
    </row>
    <row r="1056" spans="1:4" x14ac:dyDescent="0.2">
      <c r="A1056" s="225">
        <v>913</v>
      </c>
      <c r="B1056" s="226">
        <v>298</v>
      </c>
      <c r="C1056" s="227" t="s">
        <v>432</v>
      </c>
      <c r="D1056" s="228" t="s">
        <v>241</v>
      </c>
    </row>
    <row r="1057" spans="1:4" x14ac:dyDescent="0.2">
      <c r="A1057" s="225">
        <v>914</v>
      </c>
      <c r="B1057" s="226">
        <v>299</v>
      </c>
      <c r="C1057" s="227" t="s">
        <v>433</v>
      </c>
      <c r="D1057" s="228">
        <v>1</v>
      </c>
    </row>
    <row r="1058" spans="1:4" x14ac:dyDescent="0.2">
      <c r="A1058" s="225">
        <v>915</v>
      </c>
      <c r="B1058" s="226">
        <v>313</v>
      </c>
      <c r="C1058" s="227" t="s">
        <v>386</v>
      </c>
      <c r="D1058" s="228">
        <v>2</v>
      </c>
    </row>
    <row r="1059" spans="1:4" x14ac:dyDescent="0.2">
      <c r="A1059" s="225">
        <v>915</v>
      </c>
      <c r="B1059" s="226">
        <v>314</v>
      </c>
      <c r="C1059" s="227" t="s">
        <v>386</v>
      </c>
      <c r="D1059" s="228">
        <v>1</v>
      </c>
    </row>
    <row r="1060" spans="1:4" x14ac:dyDescent="0.2">
      <c r="A1060" s="225">
        <v>916</v>
      </c>
      <c r="B1060" s="226">
        <v>315</v>
      </c>
      <c r="C1060" s="227" t="s">
        <v>386</v>
      </c>
      <c r="D1060" s="228">
        <v>2</v>
      </c>
    </row>
    <row r="1061" spans="1:4" x14ac:dyDescent="0.2">
      <c r="A1061" s="225">
        <v>916</v>
      </c>
      <c r="B1061" s="226">
        <v>316</v>
      </c>
      <c r="C1061" s="227" t="s">
        <v>386</v>
      </c>
      <c r="D1061" s="228">
        <v>1</v>
      </c>
    </row>
    <row r="1062" spans="1:4" x14ac:dyDescent="0.2">
      <c r="A1062" s="225">
        <v>917</v>
      </c>
      <c r="B1062" s="226">
        <v>279</v>
      </c>
      <c r="C1062" s="227" t="s">
        <v>386</v>
      </c>
      <c r="D1062" s="228">
        <v>2</v>
      </c>
    </row>
    <row r="1063" spans="1:4" x14ac:dyDescent="0.2">
      <c r="A1063" s="225">
        <v>917</v>
      </c>
      <c r="B1063" s="226">
        <v>280</v>
      </c>
      <c r="C1063" s="227" t="s">
        <v>386</v>
      </c>
      <c r="D1063" s="228">
        <v>1</v>
      </c>
    </row>
    <row r="1064" spans="1:4" x14ac:dyDescent="0.2">
      <c r="A1064" s="225">
        <v>918</v>
      </c>
      <c r="B1064" s="226">
        <v>290</v>
      </c>
      <c r="C1064" s="227" t="s">
        <v>321</v>
      </c>
      <c r="D1064" s="228">
        <v>1</v>
      </c>
    </row>
    <row r="1065" spans="1:4" x14ac:dyDescent="0.2">
      <c r="A1065" s="225">
        <v>918</v>
      </c>
      <c r="B1065" s="226">
        <v>291</v>
      </c>
      <c r="C1065" s="227" t="s">
        <v>321</v>
      </c>
      <c r="D1065" s="228">
        <v>1</v>
      </c>
    </row>
    <row r="1066" spans="1:4" x14ac:dyDescent="0.2">
      <c r="A1066" s="225">
        <v>919</v>
      </c>
      <c r="B1066" s="226">
        <v>57</v>
      </c>
      <c r="C1066" s="227" t="s">
        <v>434</v>
      </c>
      <c r="D1066" s="228">
        <v>1</v>
      </c>
    </row>
    <row r="1067" spans="1:4" x14ac:dyDescent="0.2">
      <c r="A1067" s="225">
        <v>919</v>
      </c>
      <c r="B1067" s="226">
        <v>278</v>
      </c>
      <c r="C1067" s="227" t="s">
        <v>434</v>
      </c>
      <c r="D1067" s="228">
        <v>2</v>
      </c>
    </row>
    <row r="1068" spans="1:4" x14ac:dyDescent="0.2">
      <c r="A1068" s="225">
        <v>920</v>
      </c>
      <c r="B1068" s="226">
        <v>57</v>
      </c>
      <c r="C1068" s="227" t="s">
        <v>434</v>
      </c>
      <c r="D1068" s="228">
        <v>1</v>
      </c>
    </row>
    <row r="1069" spans="1:4" x14ac:dyDescent="0.2">
      <c r="A1069" s="225">
        <v>920</v>
      </c>
      <c r="B1069" s="226">
        <v>278</v>
      </c>
      <c r="C1069" s="227" t="s">
        <v>434</v>
      </c>
      <c r="D1069" s="228">
        <v>2</v>
      </c>
    </row>
    <row r="1070" spans="1:4" x14ac:dyDescent="0.2">
      <c r="A1070" s="225">
        <v>922</v>
      </c>
      <c r="B1070" s="226">
        <v>301</v>
      </c>
      <c r="C1070" s="227" t="s">
        <v>344</v>
      </c>
      <c r="D1070" s="228">
        <v>1</v>
      </c>
    </row>
    <row r="1071" spans="1:4" x14ac:dyDescent="0.2">
      <c r="A1071" s="225">
        <v>923</v>
      </c>
      <c r="B1071" s="226">
        <v>302</v>
      </c>
      <c r="C1071" s="227" t="s">
        <v>344</v>
      </c>
      <c r="D1071" s="228">
        <v>1</v>
      </c>
    </row>
    <row r="1072" spans="1:4" x14ac:dyDescent="0.2">
      <c r="A1072" s="225">
        <v>924</v>
      </c>
      <c r="B1072" s="226">
        <v>303</v>
      </c>
      <c r="C1072" s="227" t="s">
        <v>344</v>
      </c>
      <c r="D1072" s="228">
        <v>1</v>
      </c>
    </row>
    <row r="1073" spans="1:4" x14ac:dyDescent="0.2">
      <c r="A1073" s="225">
        <v>925</v>
      </c>
      <c r="B1073" s="226">
        <v>259</v>
      </c>
      <c r="C1073" s="227" t="s">
        <v>435</v>
      </c>
      <c r="D1073" s="228" t="s">
        <v>374</v>
      </c>
    </row>
    <row r="1074" spans="1:4" x14ac:dyDescent="0.2">
      <c r="A1074" s="225">
        <v>925</v>
      </c>
      <c r="B1074" s="226">
        <v>307</v>
      </c>
      <c r="C1074" s="227" t="s">
        <v>435</v>
      </c>
      <c r="D1074" s="228" t="s">
        <v>374</v>
      </c>
    </row>
    <row r="1075" spans="1:4" x14ac:dyDescent="0.2">
      <c r="A1075" s="225">
        <v>926</v>
      </c>
      <c r="B1075" s="226">
        <v>261</v>
      </c>
      <c r="C1075" s="227" t="s">
        <v>375</v>
      </c>
      <c r="D1075" s="228" t="s">
        <v>374</v>
      </c>
    </row>
    <row r="1076" spans="1:4" x14ac:dyDescent="0.2">
      <c r="A1076" s="225">
        <v>926</v>
      </c>
      <c r="B1076" s="226">
        <v>308</v>
      </c>
      <c r="C1076" s="227" t="s">
        <v>375</v>
      </c>
      <c r="D1076" s="228" t="s">
        <v>374</v>
      </c>
    </row>
    <row r="1077" spans="1:4" x14ac:dyDescent="0.2">
      <c r="A1077" s="225">
        <v>927</v>
      </c>
      <c r="B1077" s="226">
        <v>263</v>
      </c>
      <c r="C1077" s="227" t="s">
        <v>377</v>
      </c>
      <c r="D1077" s="228" t="s">
        <v>374</v>
      </c>
    </row>
    <row r="1078" spans="1:4" x14ac:dyDescent="0.2">
      <c r="A1078" s="225">
        <v>927</v>
      </c>
      <c r="B1078" s="226">
        <v>309</v>
      </c>
      <c r="C1078" s="227" t="s">
        <v>377</v>
      </c>
      <c r="D1078" s="228" t="s">
        <v>374</v>
      </c>
    </row>
    <row r="1079" spans="1:4" x14ac:dyDescent="0.2">
      <c r="A1079" s="225">
        <v>928</v>
      </c>
      <c r="B1079" s="226">
        <v>265</v>
      </c>
      <c r="C1079" s="227" t="s">
        <v>376</v>
      </c>
      <c r="D1079" s="228" t="s">
        <v>374</v>
      </c>
    </row>
    <row r="1080" spans="1:4" x14ac:dyDescent="0.2">
      <c r="A1080" s="225">
        <v>928</v>
      </c>
      <c r="B1080" s="226">
        <v>310</v>
      </c>
      <c r="C1080" s="227" t="s">
        <v>376</v>
      </c>
      <c r="D1080" s="228" t="s">
        <v>374</v>
      </c>
    </row>
    <row r="1081" spans="1:4" x14ac:dyDescent="0.2">
      <c r="A1081" s="225">
        <v>929</v>
      </c>
      <c r="B1081" s="226">
        <v>14041</v>
      </c>
      <c r="C1081" s="227" t="s">
        <v>430</v>
      </c>
      <c r="D1081" s="228" t="s">
        <v>241</v>
      </c>
    </row>
    <row r="1082" spans="1:4" x14ac:dyDescent="0.2">
      <c r="A1082" s="225">
        <v>930</v>
      </c>
      <c r="B1082" s="226">
        <v>14053</v>
      </c>
      <c r="C1082" s="227" t="s">
        <v>430</v>
      </c>
      <c r="D1082" s="228" t="s">
        <v>241</v>
      </c>
    </row>
    <row r="1083" spans="1:4" x14ac:dyDescent="0.2">
      <c r="A1083" s="225">
        <v>931</v>
      </c>
      <c r="B1083" s="226">
        <v>14056</v>
      </c>
      <c r="C1083" s="227" t="s">
        <v>430</v>
      </c>
      <c r="D1083" s="228" t="s">
        <v>241</v>
      </c>
    </row>
    <row r="1084" spans="1:4" x14ac:dyDescent="0.2">
      <c r="A1084" s="225">
        <v>932</v>
      </c>
      <c r="B1084" s="226">
        <v>191</v>
      </c>
      <c r="C1084" s="227" t="s">
        <v>436</v>
      </c>
      <c r="D1084" s="228">
        <v>2</v>
      </c>
    </row>
    <row r="1085" spans="1:4" x14ac:dyDescent="0.2">
      <c r="A1085" s="225">
        <v>932</v>
      </c>
      <c r="B1085" s="226">
        <v>353</v>
      </c>
      <c r="C1085" s="227" t="s">
        <v>436</v>
      </c>
      <c r="D1085" s="228">
        <v>1</v>
      </c>
    </row>
    <row r="1086" spans="1:4" x14ac:dyDescent="0.2">
      <c r="A1086" s="225">
        <v>932</v>
      </c>
      <c r="B1086" s="226">
        <v>354</v>
      </c>
      <c r="C1086" s="227" t="s">
        <v>436</v>
      </c>
      <c r="D1086" s="228">
        <v>1</v>
      </c>
    </row>
    <row r="1087" spans="1:4" x14ac:dyDescent="0.2">
      <c r="A1087" s="225">
        <v>932</v>
      </c>
      <c r="B1087" s="226">
        <v>355</v>
      </c>
      <c r="C1087" s="227" t="s">
        <v>436</v>
      </c>
      <c r="D1087" s="228">
        <v>1</v>
      </c>
    </row>
    <row r="1088" spans="1:4" x14ac:dyDescent="0.2">
      <c r="A1088" s="225">
        <v>933</v>
      </c>
      <c r="B1088" s="226">
        <v>14147</v>
      </c>
      <c r="C1088" s="227" t="s">
        <v>428</v>
      </c>
      <c r="D1088" s="228">
        <v>2</v>
      </c>
    </row>
    <row r="1089" spans="1:4" x14ac:dyDescent="0.2">
      <c r="A1089" s="225">
        <v>933</v>
      </c>
      <c r="B1089" s="226">
        <v>14148</v>
      </c>
      <c r="C1089" s="227" t="s">
        <v>428</v>
      </c>
      <c r="D1089" s="228">
        <v>1</v>
      </c>
    </row>
    <row r="1090" spans="1:4" x14ac:dyDescent="0.2">
      <c r="A1090" s="225">
        <v>934</v>
      </c>
      <c r="B1090" s="226">
        <v>14149</v>
      </c>
      <c r="C1090" s="227" t="s">
        <v>429</v>
      </c>
      <c r="D1090" s="228" t="s">
        <v>241</v>
      </c>
    </row>
    <row r="1091" spans="1:4" x14ac:dyDescent="0.2">
      <c r="A1091" s="225">
        <v>935</v>
      </c>
      <c r="B1091" s="226">
        <v>374</v>
      </c>
      <c r="C1091" s="227" t="s">
        <v>437</v>
      </c>
      <c r="D1091" s="228" t="s">
        <v>488</v>
      </c>
    </row>
    <row r="1092" spans="1:4" x14ac:dyDescent="0.2">
      <c r="A1092" s="225">
        <v>935</v>
      </c>
      <c r="B1092" s="226">
        <v>375</v>
      </c>
      <c r="C1092" s="227" t="s">
        <v>437</v>
      </c>
      <c r="D1092" s="228" t="s">
        <v>486</v>
      </c>
    </row>
    <row r="1093" spans="1:4" x14ac:dyDescent="0.2">
      <c r="A1093" s="225">
        <v>936</v>
      </c>
      <c r="B1093" s="226">
        <v>1422</v>
      </c>
      <c r="C1093" s="227" t="s">
        <v>437</v>
      </c>
      <c r="D1093" s="228">
        <v>1</v>
      </c>
    </row>
    <row r="1094" spans="1:4" x14ac:dyDescent="0.2">
      <c r="A1094" s="225">
        <v>936</v>
      </c>
      <c r="B1094" s="226">
        <v>1423</v>
      </c>
      <c r="C1094" s="227" t="s">
        <v>437</v>
      </c>
      <c r="D1094" s="228">
        <v>2</v>
      </c>
    </row>
    <row r="1095" spans="1:4" x14ac:dyDescent="0.2">
      <c r="A1095" s="225">
        <v>937</v>
      </c>
      <c r="B1095" s="226">
        <v>14150</v>
      </c>
      <c r="C1095" s="227" t="s">
        <v>437</v>
      </c>
      <c r="D1095" s="228">
        <v>2</v>
      </c>
    </row>
    <row r="1096" spans="1:4" x14ac:dyDescent="0.2">
      <c r="A1096" s="225">
        <v>937</v>
      </c>
      <c r="B1096" s="226">
        <v>14151</v>
      </c>
      <c r="C1096" s="227" t="s">
        <v>437</v>
      </c>
      <c r="D1096" s="228">
        <v>1</v>
      </c>
    </row>
    <row r="1097" spans="1:4" x14ac:dyDescent="0.2">
      <c r="A1097" s="225">
        <v>938</v>
      </c>
      <c r="B1097" s="226">
        <v>376</v>
      </c>
      <c r="C1097" s="227" t="s">
        <v>437</v>
      </c>
      <c r="D1097" s="228">
        <v>2</v>
      </c>
    </row>
    <row r="1098" spans="1:4" x14ac:dyDescent="0.2">
      <c r="A1098" s="225">
        <v>938</v>
      </c>
      <c r="B1098" s="226">
        <v>377</v>
      </c>
      <c r="C1098" s="227" t="s">
        <v>437</v>
      </c>
      <c r="D1098" s="228">
        <v>1</v>
      </c>
    </row>
    <row r="1099" spans="1:4" x14ac:dyDescent="0.2">
      <c r="A1099" s="225">
        <v>939</v>
      </c>
      <c r="B1099" s="226">
        <v>395</v>
      </c>
      <c r="C1099" s="227" t="s">
        <v>437</v>
      </c>
      <c r="D1099" s="228">
        <v>2</v>
      </c>
    </row>
    <row r="1100" spans="1:4" x14ac:dyDescent="0.2">
      <c r="A1100" s="225">
        <v>939</v>
      </c>
      <c r="B1100" s="226">
        <v>396</v>
      </c>
      <c r="C1100" s="227" t="s">
        <v>437</v>
      </c>
      <c r="D1100" s="228">
        <v>1</v>
      </c>
    </row>
    <row r="1101" spans="1:4" x14ac:dyDescent="0.2">
      <c r="A1101" s="225">
        <v>940</v>
      </c>
      <c r="B1101" s="226">
        <v>397</v>
      </c>
      <c r="C1101" s="227" t="s">
        <v>438</v>
      </c>
      <c r="D1101" s="228" t="s">
        <v>396</v>
      </c>
    </row>
    <row r="1102" spans="1:4" x14ac:dyDescent="0.2">
      <c r="A1102" s="225">
        <v>941</v>
      </c>
      <c r="B1102" s="226">
        <v>398</v>
      </c>
      <c r="C1102" s="227" t="s">
        <v>439</v>
      </c>
      <c r="D1102" s="228" t="s">
        <v>396</v>
      </c>
    </row>
    <row r="1103" spans="1:4" x14ac:dyDescent="0.2">
      <c r="A1103" s="225">
        <v>942</v>
      </c>
      <c r="B1103" s="226">
        <v>400</v>
      </c>
      <c r="C1103" s="227" t="s">
        <v>289</v>
      </c>
      <c r="D1103" s="228">
        <v>1</v>
      </c>
    </row>
    <row r="1104" spans="1:4" x14ac:dyDescent="0.2">
      <c r="A1104" s="225">
        <v>942</v>
      </c>
      <c r="B1104" s="226">
        <v>401</v>
      </c>
      <c r="C1104" s="227" t="s">
        <v>289</v>
      </c>
      <c r="D1104" s="228">
        <v>2</v>
      </c>
    </row>
    <row r="1105" spans="1:4" x14ac:dyDescent="0.2">
      <c r="A1105" s="225">
        <v>943</v>
      </c>
      <c r="B1105" s="226">
        <v>404</v>
      </c>
      <c r="C1105" s="227" t="s">
        <v>279</v>
      </c>
      <c r="D1105" s="228">
        <v>1</v>
      </c>
    </row>
    <row r="1106" spans="1:4" x14ac:dyDescent="0.2">
      <c r="A1106" s="225">
        <v>943</v>
      </c>
      <c r="B1106" s="226">
        <v>405</v>
      </c>
      <c r="C1106" s="227" t="s">
        <v>279</v>
      </c>
      <c r="D1106" s="228">
        <v>2</v>
      </c>
    </row>
    <row r="1107" spans="1:4" x14ac:dyDescent="0.2">
      <c r="A1107" s="225">
        <v>944</v>
      </c>
      <c r="B1107" s="226">
        <v>406</v>
      </c>
      <c r="C1107" s="227" t="s">
        <v>279</v>
      </c>
      <c r="D1107" s="228">
        <v>1</v>
      </c>
    </row>
    <row r="1108" spans="1:4" x14ac:dyDescent="0.2">
      <c r="A1108" s="225">
        <v>944</v>
      </c>
      <c r="B1108" s="226">
        <v>407</v>
      </c>
      <c r="C1108" s="227" t="s">
        <v>279</v>
      </c>
      <c r="D1108" s="228">
        <v>2</v>
      </c>
    </row>
    <row r="1109" spans="1:4" x14ac:dyDescent="0.2">
      <c r="A1109" s="225">
        <v>945</v>
      </c>
      <c r="B1109" s="226">
        <v>408</v>
      </c>
      <c r="C1109" s="227" t="s">
        <v>279</v>
      </c>
      <c r="D1109" s="228">
        <v>1</v>
      </c>
    </row>
    <row r="1110" spans="1:4" x14ac:dyDescent="0.2">
      <c r="A1110" s="225">
        <v>945</v>
      </c>
      <c r="B1110" s="226">
        <v>409</v>
      </c>
      <c r="C1110" s="227" t="s">
        <v>279</v>
      </c>
      <c r="D1110" s="228">
        <v>2</v>
      </c>
    </row>
    <row r="1111" spans="1:4" x14ac:dyDescent="0.2">
      <c r="A1111" s="225">
        <v>946</v>
      </c>
      <c r="B1111" s="226">
        <v>410</v>
      </c>
      <c r="C1111" s="227" t="s">
        <v>279</v>
      </c>
      <c r="D1111" s="228">
        <v>1</v>
      </c>
    </row>
    <row r="1112" spans="1:4" x14ac:dyDescent="0.2">
      <c r="A1112" s="225">
        <v>946</v>
      </c>
      <c r="B1112" s="226">
        <v>411</v>
      </c>
      <c r="C1112" s="227" t="s">
        <v>279</v>
      </c>
      <c r="D1112" s="228">
        <v>2</v>
      </c>
    </row>
    <row r="1113" spans="1:4" x14ac:dyDescent="0.2">
      <c r="A1113" s="225">
        <v>947</v>
      </c>
      <c r="B1113" s="226">
        <v>412</v>
      </c>
      <c r="C1113" s="227" t="s">
        <v>440</v>
      </c>
      <c r="D1113" s="228">
        <v>2</v>
      </c>
    </row>
    <row r="1114" spans="1:4" x14ac:dyDescent="0.2">
      <c r="A1114" s="225">
        <v>947</v>
      </c>
      <c r="B1114" s="226">
        <v>413</v>
      </c>
      <c r="C1114" s="227" t="s">
        <v>440</v>
      </c>
      <c r="D1114" s="228">
        <v>1</v>
      </c>
    </row>
    <row r="1115" spans="1:4" x14ac:dyDescent="0.2">
      <c r="A1115" s="225">
        <v>947</v>
      </c>
      <c r="B1115" s="226">
        <v>414</v>
      </c>
      <c r="C1115" s="227" t="s">
        <v>440</v>
      </c>
      <c r="D1115" s="228">
        <v>1</v>
      </c>
    </row>
    <row r="1116" spans="1:4" x14ac:dyDescent="0.2">
      <c r="A1116" s="225">
        <v>948</v>
      </c>
      <c r="B1116" s="226">
        <v>415</v>
      </c>
      <c r="C1116" s="227" t="s">
        <v>441</v>
      </c>
      <c r="D1116" s="228" t="s">
        <v>488</v>
      </c>
    </row>
    <row r="1117" spans="1:4" x14ac:dyDescent="0.2">
      <c r="A1117" s="225">
        <v>948</v>
      </c>
      <c r="B1117" s="226">
        <v>416</v>
      </c>
      <c r="C1117" s="227" t="s">
        <v>441</v>
      </c>
      <c r="D1117" s="228">
        <v>1</v>
      </c>
    </row>
    <row r="1118" spans="1:4" x14ac:dyDescent="0.2">
      <c r="A1118" s="225">
        <v>949</v>
      </c>
      <c r="B1118" s="226">
        <v>417</v>
      </c>
      <c r="C1118" s="227" t="s">
        <v>540</v>
      </c>
      <c r="D1118" s="228">
        <v>1</v>
      </c>
    </row>
    <row r="1119" spans="1:4" x14ac:dyDescent="0.2">
      <c r="A1119" s="225">
        <v>949</v>
      </c>
      <c r="B1119" s="226">
        <v>418</v>
      </c>
      <c r="C1119" s="227" t="s">
        <v>540</v>
      </c>
      <c r="D1119" s="228">
        <v>2</v>
      </c>
    </row>
    <row r="1120" spans="1:4" x14ac:dyDescent="0.2">
      <c r="A1120" s="225">
        <v>950</v>
      </c>
      <c r="B1120" s="226">
        <v>419</v>
      </c>
      <c r="C1120" s="227" t="s">
        <v>541</v>
      </c>
      <c r="D1120" s="228" t="s">
        <v>241</v>
      </c>
    </row>
    <row r="1121" spans="1:4" x14ac:dyDescent="0.2">
      <c r="A1121" s="225">
        <v>951</v>
      </c>
      <c r="B1121" s="226">
        <v>420</v>
      </c>
      <c r="C1121" s="227" t="s">
        <v>542</v>
      </c>
      <c r="D1121" s="228" t="s">
        <v>241</v>
      </c>
    </row>
    <row r="1122" spans="1:4" x14ac:dyDescent="0.2">
      <c r="A1122" s="225">
        <v>952</v>
      </c>
      <c r="B1122" s="226">
        <v>421</v>
      </c>
      <c r="C1122" s="227" t="s">
        <v>543</v>
      </c>
      <c r="D1122" s="228">
        <v>1</v>
      </c>
    </row>
    <row r="1123" spans="1:4" x14ac:dyDescent="0.2">
      <c r="A1123" s="225">
        <v>952</v>
      </c>
      <c r="B1123" s="226">
        <v>422</v>
      </c>
      <c r="C1123" s="227" t="s">
        <v>543</v>
      </c>
      <c r="D1123" s="228">
        <v>2</v>
      </c>
    </row>
    <row r="1124" spans="1:4" x14ac:dyDescent="0.2">
      <c r="A1124" s="225">
        <v>953</v>
      </c>
      <c r="B1124" s="226">
        <v>423</v>
      </c>
      <c r="C1124" s="227" t="s">
        <v>442</v>
      </c>
      <c r="D1124" s="228">
        <v>1</v>
      </c>
    </row>
    <row r="1125" spans="1:4" x14ac:dyDescent="0.2">
      <c r="A1125" s="225">
        <v>953</v>
      </c>
      <c r="B1125" s="226">
        <v>424</v>
      </c>
      <c r="C1125" s="227" t="s">
        <v>442</v>
      </c>
      <c r="D1125" s="228" t="s">
        <v>486</v>
      </c>
    </row>
    <row r="1126" spans="1:4" x14ac:dyDescent="0.2">
      <c r="A1126" s="225">
        <v>954</v>
      </c>
      <c r="B1126" s="226">
        <v>425</v>
      </c>
      <c r="C1126" s="227" t="s">
        <v>443</v>
      </c>
      <c r="D1126" s="228" t="s">
        <v>488</v>
      </c>
    </row>
    <row r="1127" spans="1:4" x14ac:dyDescent="0.2">
      <c r="A1127" s="225">
        <v>954</v>
      </c>
      <c r="B1127" s="226">
        <v>426</v>
      </c>
      <c r="C1127" s="227" t="s">
        <v>443</v>
      </c>
      <c r="D1127" s="228" t="s">
        <v>486</v>
      </c>
    </row>
    <row r="1128" spans="1:4" x14ac:dyDescent="0.2">
      <c r="A1128" s="225">
        <v>954</v>
      </c>
      <c r="B1128" s="226">
        <v>427</v>
      </c>
      <c r="C1128" s="227" t="s">
        <v>443</v>
      </c>
      <c r="D1128" s="228" t="s">
        <v>486</v>
      </c>
    </row>
    <row r="1129" spans="1:4" x14ac:dyDescent="0.2">
      <c r="A1129" s="225">
        <v>955</v>
      </c>
      <c r="B1129" s="226">
        <v>206</v>
      </c>
      <c r="C1129" s="227" t="s">
        <v>444</v>
      </c>
      <c r="D1129" s="228">
        <v>2</v>
      </c>
    </row>
    <row r="1130" spans="1:4" x14ac:dyDescent="0.2">
      <c r="A1130" s="225">
        <v>955</v>
      </c>
      <c r="B1130" s="226">
        <v>428</v>
      </c>
      <c r="C1130" s="227" t="s">
        <v>444</v>
      </c>
      <c r="D1130" s="228">
        <v>1</v>
      </c>
    </row>
    <row r="1131" spans="1:4" x14ac:dyDescent="0.2">
      <c r="A1131" s="225">
        <v>955</v>
      </c>
      <c r="B1131" s="226">
        <v>429</v>
      </c>
      <c r="C1131" s="227" t="s">
        <v>444</v>
      </c>
      <c r="D1131" s="228">
        <v>2</v>
      </c>
    </row>
    <row r="1132" spans="1:4" x14ac:dyDescent="0.2">
      <c r="A1132" s="225">
        <v>955</v>
      </c>
      <c r="B1132" s="226">
        <v>430</v>
      </c>
      <c r="C1132" s="227" t="s">
        <v>444</v>
      </c>
      <c r="D1132" s="228">
        <v>1</v>
      </c>
    </row>
    <row r="1133" spans="1:4" x14ac:dyDescent="0.2">
      <c r="A1133" s="225">
        <v>956</v>
      </c>
      <c r="B1133" s="226">
        <v>160</v>
      </c>
      <c r="C1133" s="227" t="s">
        <v>445</v>
      </c>
      <c r="D1133" s="228">
        <v>2</v>
      </c>
    </row>
    <row r="1134" spans="1:4" x14ac:dyDescent="0.2">
      <c r="A1134" s="225">
        <v>956</v>
      </c>
      <c r="B1134" s="226">
        <v>427</v>
      </c>
      <c r="C1134" s="227" t="s">
        <v>445</v>
      </c>
      <c r="D1134" s="228">
        <v>1</v>
      </c>
    </row>
    <row r="1135" spans="1:4" x14ac:dyDescent="0.2">
      <c r="A1135" s="225">
        <v>956</v>
      </c>
      <c r="B1135" s="226">
        <v>431</v>
      </c>
      <c r="C1135" s="227" t="s">
        <v>445</v>
      </c>
      <c r="D1135" s="228">
        <v>2</v>
      </c>
    </row>
    <row r="1136" spans="1:4" x14ac:dyDescent="0.2">
      <c r="A1136" s="225">
        <v>956</v>
      </c>
      <c r="B1136" s="226">
        <v>432</v>
      </c>
      <c r="C1136" s="227" t="s">
        <v>445</v>
      </c>
      <c r="D1136" s="228">
        <v>1</v>
      </c>
    </row>
    <row r="1137" spans="1:4" x14ac:dyDescent="0.2">
      <c r="A1137" s="225">
        <v>957</v>
      </c>
      <c r="B1137" s="226">
        <v>432</v>
      </c>
      <c r="C1137" s="227" t="s">
        <v>446</v>
      </c>
      <c r="D1137" s="228">
        <v>1</v>
      </c>
    </row>
    <row r="1138" spans="1:4" x14ac:dyDescent="0.2">
      <c r="A1138" s="225">
        <v>957</v>
      </c>
      <c r="B1138" s="226">
        <v>433</v>
      </c>
      <c r="C1138" s="227" t="s">
        <v>446</v>
      </c>
      <c r="D1138" s="228">
        <v>2</v>
      </c>
    </row>
    <row r="1139" spans="1:4" x14ac:dyDescent="0.2">
      <c r="A1139" s="225">
        <v>958</v>
      </c>
      <c r="B1139" s="226">
        <v>434</v>
      </c>
      <c r="C1139" s="227" t="s">
        <v>447</v>
      </c>
      <c r="D1139" s="228">
        <v>2</v>
      </c>
    </row>
    <row r="1140" spans="1:4" x14ac:dyDescent="0.2">
      <c r="A1140" s="225">
        <v>958</v>
      </c>
      <c r="B1140" s="226">
        <v>435</v>
      </c>
      <c r="C1140" s="227" t="s">
        <v>447</v>
      </c>
      <c r="D1140" s="228">
        <v>1</v>
      </c>
    </row>
    <row r="1141" spans="1:4" x14ac:dyDescent="0.2">
      <c r="A1141" s="225">
        <v>959</v>
      </c>
      <c r="B1141" s="226">
        <v>160</v>
      </c>
      <c r="C1141" s="227" t="s">
        <v>448</v>
      </c>
      <c r="D1141" s="228">
        <v>2</v>
      </c>
    </row>
    <row r="1142" spans="1:4" x14ac:dyDescent="0.2">
      <c r="A1142" s="225">
        <v>959</v>
      </c>
      <c r="B1142" s="226">
        <v>432</v>
      </c>
      <c r="C1142" s="227" t="s">
        <v>448</v>
      </c>
      <c r="D1142" s="228">
        <v>1</v>
      </c>
    </row>
    <row r="1143" spans="1:4" x14ac:dyDescent="0.2">
      <c r="A1143" s="225">
        <v>959</v>
      </c>
      <c r="B1143" s="226">
        <v>436</v>
      </c>
      <c r="C1143" s="227" t="s">
        <v>448</v>
      </c>
      <c r="D1143" s="228">
        <v>2</v>
      </c>
    </row>
    <row r="1144" spans="1:4" x14ac:dyDescent="0.2">
      <c r="A1144" s="225">
        <v>960</v>
      </c>
      <c r="B1144" s="226">
        <v>160</v>
      </c>
      <c r="C1144" s="227" t="s">
        <v>449</v>
      </c>
      <c r="D1144" s="228">
        <v>2</v>
      </c>
    </row>
    <row r="1145" spans="1:4" x14ac:dyDescent="0.2">
      <c r="A1145" s="225">
        <v>960</v>
      </c>
      <c r="B1145" s="226">
        <v>435</v>
      </c>
      <c r="C1145" s="227" t="s">
        <v>449</v>
      </c>
      <c r="D1145" s="228">
        <v>1</v>
      </c>
    </row>
    <row r="1146" spans="1:4" x14ac:dyDescent="0.2">
      <c r="A1146" s="225">
        <v>960</v>
      </c>
      <c r="B1146" s="226">
        <v>441</v>
      </c>
      <c r="C1146" s="227" t="s">
        <v>449</v>
      </c>
      <c r="D1146" s="228">
        <v>1</v>
      </c>
    </row>
    <row r="1147" spans="1:4" x14ac:dyDescent="0.2">
      <c r="A1147" s="225">
        <v>961</v>
      </c>
      <c r="B1147" s="226">
        <v>427</v>
      </c>
      <c r="C1147" s="227" t="s">
        <v>450</v>
      </c>
      <c r="D1147" s="228">
        <v>1</v>
      </c>
    </row>
    <row r="1148" spans="1:4" x14ac:dyDescent="0.2">
      <c r="A1148" s="225">
        <v>961</v>
      </c>
      <c r="B1148" s="226">
        <v>432</v>
      </c>
      <c r="C1148" s="227" t="s">
        <v>450</v>
      </c>
      <c r="D1148" s="228">
        <v>1</v>
      </c>
    </row>
    <row r="1149" spans="1:4" x14ac:dyDescent="0.2">
      <c r="A1149" s="225">
        <v>961</v>
      </c>
      <c r="B1149" s="226">
        <v>437</v>
      </c>
      <c r="C1149" s="227" t="s">
        <v>450</v>
      </c>
      <c r="D1149" s="228">
        <v>2</v>
      </c>
    </row>
    <row r="1150" spans="1:4" x14ac:dyDescent="0.2">
      <c r="A1150" s="225">
        <v>962</v>
      </c>
      <c r="B1150" s="226">
        <v>427</v>
      </c>
      <c r="C1150" s="227" t="s">
        <v>451</v>
      </c>
      <c r="D1150" s="228">
        <v>1</v>
      </c>
    </row>
    <row r="1151" spans="1:4" x14ac:dyDescent="0.2">
      <c r="A1151" s="225">
        <v>962</v>
      </c>
      <c r="B1151" s="226">
        <v>435</v>
      </c>
      <c r="C1151" s="227" t="s">
        <v>451</v>
      </c>
      <c r="D1151" s="228">
        <v>1</v>
      </c>
    </row>
    <row r="1152" spans="1:4" x14ac:dyDescent="0.2">
      <c r="A1152" s="225">
        <v>962</v>
      </c>
      <c r="B1152" s="226">
        <v>438</v>
      </c>
      <c r="C1152" s="227" t="s">
        <v>451</v>
      </c>
      <c r="D1152" s="228">
        <v>2</v>
      </c>
    </row>
    <row r="1153" spans="1:4" x14ac:dyDescent="0.2">
      <c r="A1153" s="225">
        <v>963</v>
      </c>
      <c r="B1153" s="226">
        <v>160</v>
      </c>
      <c r="C1153" s="227" t="s">
        <v>452</v>
      </c>
      <c r="D1153" s="228">
        <v>2</v>
      </c>
    </row>
    <row r="1154" spans="1:4" x14ac:dyDescent="0.2">
      <c r="A1154" s="225">
        <v>963</v>
      </c>
      <c r="B1154" s="226">
        <v>427</v>
      </c>
      <c r="C1154" s="227" t="s">
        <v>452</v>
      </c>
      <c r="D1154" s="228">
        <v>1</v>
      </c>
    </row>
    <row r="1155" spans="1:4" x14ac:dyDescent="0.2">
      <c r="A1155" s="225">
        <v>963</v>
      </c>
      <c r="B1155" s="226">
        <v>435</v>
      </c>
      <c r="C1155" s="227" t="s">
        <v>452</v>
      </c>
      <c r="D1155" s="228">
        <v>1</v>
      </c>
    </row>
    <row r="1156" spans="1:4" x14ac:dyDescent="0.2">
      <c r="A1156" s="225">
        <v>963</v>
      </c>
      <c r="B1156" s="226">
        <v>439</v>
      </c>
      <c r="C1156" s="227" t="s">
        <v>452</v>
      </c>
      <c r="D1156" s="228">
        <v>2</v>
      </c>
    </row>
    <row r="1157" spans="1:4" x14ac:dyDescent="0.2">
      <c r="A1157" s="225">
        <v>964</v>
      </c>
      <c r="B1157" s="226">
        <v>160</v>
      </c>
      <c r="C1157" s="227" t="s">
        <v>453</v>
      </c>
      <c r="D1157" s="228">
        <v>2</v>
      </c>
    </row>
    <row r="1158" spans="1:4" x14ac:dyDescent="0.2">
      <c r="A1158" s="225">
        <v>964</v>
      </c>
      <c r="B1158" s="226">
        <v>431</v>
      </c>
      <c r="C1158" s="227" t="s">
        <v>453</v>
      </c>
      <c r="D1158" s="228">
        <v>2</v>
      </c>
    </row>
    <row r="1159" spans="1:4" x14ac:dyDescent="0.2">
      <c r="A1159" s="225">
        <v>964</v>
      </c>
      <c r="B1159" s="226">
        <v>440</v>
      </c>
      <c r="C1159" s="227" t="s">
        <v>453</v>
      </c>
      <c r="D1159" s="228">
        <v>1</v>
      </c>
    </row>
    <row r="1160" spans="1:4" x14ac:dyDescent="0.2">
      <c r="A1160" s="225">
        <v>965</v>
      </c>
      <c r="B1160" s="226">
        <v>194</v>
      </c>
      <c r="C1160" s="227" t="s">
        <v>454</v>
      </c>
      <c r="D1160" s="228">
        <v>2</v>
      </c>
    </row>
    <row r="1161" spans="1:4" x14ac:dyDescent="0.2">
      <c r="A1161" s="225">
        <v>965</v>
      </c>
      <c r="B1161" s="226">
        <v>489</v>
      </c>
      <c r="C1161" s="227" t="s">
        <v>454</v>
      </c>
      <c r="D1161" s="228">
        <v>1</v>
      </c>
    </row>
    <row r="1162" spans="1:4" x14ac:dyDescent="0.2">
      <c r="A1162" s="225">
        <v>965</v>
      </c>
      <c r="B1162" s="226">
        <v>500</v>
      </c>
      <c r="C1162" s="227" t="s">
        <v>454</v>
      </c>
      <c r="D1162" s="228">
        <v>2</v>
      </c>
    </row>
    <row r="1163" spans="1:4" x14ac:dyDescent="0.2">
      <c r="A1163" s="225">
        <v>966</v>
      </c>
      <c r="B1163" s="226">
        <v>488</v>
      </c>
      <c r="C1163" s="227" t="s">
        <v>301</v>
      </c>
      <c r="D1163" s="228" t="s">
        <v>241</v>
      </c>
    </row>
    <row r="1164" spans="1:4" x14ac:dyDescent="0.2">
      <c r="A1164" s="225">
        <v>967</v>
      </c>
      <c r="B1164" s="226">
        <v>442</v>
      </c>
      <c r="C1164" s="227" t="s">
        <v>313</v>
      </c>
      <c r="D1164" s="228">
        <v>1</v>
      </c>
    </row>
    <row r="1165" spans="1:4" x14ac:dyDescent="0.2">
      <c r="A1165" s="225">
        <v>967</v>
      </c>
      <c r="B1165" s="226">
        <v>443</v>
      </c>
      <c r="C1165" s="227" t="s">
        <v>313</v>
      </c>
      <c r="D1165" s="228">
        <v>2</v>
      </c>
    </row>
    <row r="1166" spans="1:4" x14ac:dyDescent="0.2">
      <c r="A1166" s="225">
        <v>968</v>
      </c>
      <c r="B1166" s="226">
        <v>444</v>
      </c>
      <c r="C1166" s="227" t="s">
        <v>313</v>
      </c>
      <c r="D1166" s="228">
        <v>1</v>
      </c>
    </row>
    <row r="1167" spans="1:4" x14ac:dyDescent="0.2">
      <c r="A1167" s="225">
        <v>969</v>
      </c>
      <c r="B1167" s="226">
        <v>443</v>
      </c>
      <c r="C1167" s="227" t="s">
        <v>454</v>
      </c>
      <c r="D1167" s="228">
        <v>2</v>
      </c>
    </row>
    <row r="1168" spans="1:4" x14ac:dyDescent="0.2">
      <c r="A1168" s="225">
        <v>969</v>
      </c>
      <c r="B1168" s="226">
        <v>489</v>
      </c>
      <c r="C1168" s="227" t="s">
        <v>454</v>
      </c>
      <c r="D1168" s="228">
        <v>1</v>
      </c>
    </row>
    <row r="1169" spans="1:4" x14ac:dyDescent="0.2">
      <c r="A1169" s="225">
        <v>969</v>
      </c>
      <c r="B1169" s="226">
        <v>501</v>
      </c>
      <c r="C1169" s="227" t="s">
        <v>454</v>
      </c>
      <c r="D1169" s="228">
        <v>1</v>
      </c>
    </row>
    <row r="1170" spans="1:4" x14ac:dyDescent="0.2">
      <c r="A1170" s="225">
        <v>970</v>
      </c>
      <c r="B1170" s="226">
        <v>447</v>
      </c>
      <c r="C1170" s="227" t="s">
        <v>267</v>
      </c>
      <c r="D1170" s="228">
        <v>2</v>
      </c>
    </row>
    <row r="1171" spans="1:4" x14ac:dyDescent="0.2">
      <c r="A1171" s="225">
        <v>970</v>
      </c>
      <c r="B1171" s="226">
        <v>448</v>
      </c>
      <c r="C1171" s="227" t="s">
        <v>267</v>
      </c>
      <c r="D1171" s="228">
        <v>1</v>
      </c>
    </row>
    <row r="1172" spans="1:4" x14ac:dyDescent="0.2">
      <c r="A1172" s="225">
        <v>971</v>
      </c>
      <c r="B1172" s="226">
        <v>492</v>
      </c>
      <c r="C1172" s="227" t="s">
        <v>455</v>
      </c>
      <c r="D1172" s="228">
        <v>2</v>
      </c>
    </row>
    <row r="1173" spans="1:4" x14ac:dyDescent="0.2">
      <c r="A1173" s="225">
        <v>971</v>
      </c>
      <c r="B1173" s="226">
        <v>493</v>
      </c>
      <c r="C1173" s="227" t="s">
        <v>455</v>
      </c>
      <c r="D1173" s="228">
        <v>1</v>
      </c>
    </row>
    <row r="1174" spans="1:4" x14ac:dyDescent="0.2">
      <c r="A1174" s="225">
        <v>971</v>
      </c>
      <c r="B1174" s="226">
        <v>494</v>
      </c>
      <c r="C1174" s="227" t="s">
        <v>455</v>
      </c>
      <c r="D1174" s="228">
        <v>1</v>
      </c>
    </row>
    <row r="1175" spans="1:4" x14ac:dyDescent="0.2">
      <c r="A1175" s="225">
        <v>972</v>
      </c>
      <c r="B1175" s="226">
        <v>502</v>
      </c>
      <c r="C1175" s="227" t="s">
        <v>489</v>
      </c>
      <c r="D1175" s="228">
        <v>1</v>
      </c>
    </row>
    <row r="1176" spans="1:4" x14ac:dyDescent="0.2">
      <c r="A1176" s="225">
        <v>972</v>
      </c>
      <c r="B1176" s="226">
        <v>503</v>
      </c>
      <c r="C1176" s="227" t="s">
        <v>489</v>
      </c>
      <c r="D1176" s="228" t="s">
        <v>488</v>
      </c>
    </row>
    <row r="1177" spans="1:4" x14ac:dyDescent="0.2">
      <c r="A1177" s="225">
        <v>973</v>
      </c>
      <c r="B1177" s="226">
        <v>453</v>
      </c>
      <c r="C1177" s="227" t="s">
        <v>311</v>
      </c>
      <c r="D1177" s="228">
        <v>1</v>
      </c>
    </row>
    <row r="1178" spans="1:4" x14ac:dyDescent="0.2">
      <c r="A1178" s="225">
        <v>973</v>
      </c>
      <c r="B1178" s="226">
        <v>454</v>
      </c>
      <c r="C1178" s="227" t="s">
        <v>311</v>
      </c>
      <c r="D1178" s="228">
        <v>2</v>
      </c>
    </row>
    <row r="1179" spans="1:4" x14ac:dyDescent="0.2">
      <c r="A1179" s="225">
        <v>974</v>
      </c>
      <c r="B1179" s="226">
        <v>455</v>
      </c>
      <c r="C1179" s="227" t="s">
        <v>337</v>
      </c>
      <c r="D1179" s="228">
        <v>2</v>
      </c>
    </row>
    <row r="1180" spans="1:4" x14ac:dyDescent="0.2">
      <c r="A1180" s="225">
        <v>975</v>
      </c>
      <c r="B1180" s="226">
        <v>504</v>
      </c>
      <c r="C1180" s="227" t="s">
        <v>544</v>
      </c>
      <c r="D1180" s="228">
        <v>1</v>
      </c>
    </row>
    <row r="1181" spans="1:4" x14ac:dyDescent="0.2">
      <c r="A1181" s="225">
        <v>975</v>
      </c>
      <c r="B1181" s="226">
        <v>505</v>
      </c>
      <c r="C1181" s="227" t="s">
        <v>544</v>
      </c>
      <c r="D1181" s="228">
        <v>2</v>
      </c>
    </row>
    <row r="1182" spans="1:4" x14ac:dyDescent="0.2">
      <c r="A1182" s="225">
        <v>976</v>
      </c>
      <c r="B1182" s="226">
        <v>506</v>
      </c>
      <c r="C1182" s="227" t="s">
        <v>545</v>
      </c>
      <c r="D1182" s="228">
        <v>1</v>
      </c>
    </row>
    <row r="1183" spans="1:4" x14ac:dyDescent="0.2">
      <c r="A1183" s="225">
        <v>976</v>
      </c>
      <c r="B1183" s="226">
        <v>507</v>
      </c>
      <c r="C1183" s="227" t="s">
        <v>545</v>
      </c>
      <c r="D1183" s="228">
        <v>2</v>
      </c>
    </row>
    <row r="1184" spans="1:4" x14ac:dyDescent="0.2">
      <c r="A1184" s="225">
        <v>978</v>
      </c>
      <c r="B1184" s="226">
        <v>462</v>
      </c>
      <c r="C1184" s="227" t="s">
        <v>295</v>
      </c>
      <c r="D1184" s="228" t="s">
        <v>241</v>
      </c>
    </row>
    <row r="1185" spans="1:4" x14ac:dyDescent="0.2">
      <c r="A1185" s="225">
        <v>979</v>
      </c>
      <c r="B1185" s="226">
        <v>463</v>
      </c>
      <c r="C1185" s="227" t="s">
        <v>334</v>
      </c>
      <c r="D1185" s="228" t="s">
        <v>481</v>
      </c>
    </row>
    <row r="1186" spans="1:4" x14ac:dyDescent="0.2">
      <c r="A1186" s="225">
        <v>980</v>
      </c>
      <c r="B1186" s="226">
        <v>466</v>
      </c>
      <c r="C1186" s="227" t="s">
        <v>456</v>
      </c>
      <c r="D1186" s="228">
        <v>2</v>
      </c>
    </row>
    <row r="1187" spans="1:4" x14ac:dyDescent="0.2">
      <c r="A1187" s="225">
        <v>980</v>
      </c>
      <c r="B1187" s="226">
        <v>467</v>
      </c>
      <c r="C1187" s="227" t="s">
        <v>456</v>
      </c>
      <c r="D1187" s="228">
        <v>1</v>
      </c>
    </row>
    <row r="1188" spans="1:4" x14ac:dyDescent="0.2">
      <c r="A1188" s="225">
        <v>981</v>
      </c>
      <c r="B1188" s="226">
        <v>468</v>
      </c>
      <c r="C1188" s="227" t="s">
        <v>457</v>
      </c>
      <c r="D1188" s="228" t="s">
        <v>241</v>
      </c>
    </row>
    <row r="1189" spans="1:4" x14ac:dyDescent="0.2">
      <c r="A1189" s="225">
        <v>982</v>
      </c>
      <c r="B1189" s="226">
        <v>508</v>
      </c>
      <c r="C1189" s="227" t="s">
        <v>546</v>
      </c>
      <c r="D1189" s="228">
        <v>2</v>
      </c>
    </row>
    <row r="1190" spans="1:4" x14ac:dyDescent="0.2">
      <c r="A1190" s="225">
        <v>982</v>
      </c>
      <c r="B1190" s="226">
        <v>509</v>
      </c>
      <c r="C1190" s="227" t="s">
        <v>546</v>
      </c>
      <c r="D1190" s="228">
        <v>1</v>
      </c>
    </row>
    <row r="1191" spans="1:4" x14ac:dyDescent="0.2">
      <c r="A1191" s="225">
        <v>983</v>
      </c>
      <c r="B1191" s="226">
        <v>510</v>
      </c>
      <c r="C1191" s="227" t="s">
        <v>547</v>
      </c>
      <c r="D1191" s="228">
        <v>2</v>
      </c>
    </row>
    <row r="1192" spans="1:4" x14ac:dyDescent="0.2">
      <c r="A1192" s="225">
        <v>983</v>
      </c>
      <c r="B1192" s="226">
        <v>511</v>
      </c>
      <c r="C1192" s="227" t="s">
        <v>547</v>
      </c>
      <c r="D1192" s="228">
        <v>1</v>
      </c>
    </row>
    <row r="1193" spans="1:4" s="232" customFormat="1" x14ac:dyDescent="0.2">
      <c r="A1193" s="225">
        <v>984</v>
      </c>
      <c r="B1193" s="226">
        <v>512</v>
      </c>
      <c r="C1193" s="227" t="s">
        <v>579</v>
      </c>
      <c r="D1193" s="228">
        <v>1</v>
      </c>
    </row>
    <row r="1194" spans="1:4" s="232" customFormat="1" x14ac:dyDescent="0.2">
      <c r="A1194" s="225">
        <v>984</v>
      </c>
      <c r="B1194" s="226">
        <v>513</v>
      </c>
      <c r="C1194" s="227" t="s">
        <v>579</v>
      </c>
      <c r="D1194" s="228">
        <v>2</v>
      </c>
    </row>
    <row r="1195" spans="1:4" s="232" customFormat="1" x14ac:dyDescent="0.2">
      <c r="A1195" s="225">
        <v>985</v>
      </c>
      <c r="B1195" s="226">
        <v>514</v>
      </c>
      <c r="C1195" s="227" t="s">
        <v>580</v>
      </c>
      <c r="D1195" s="228">
        <v>1</v>
      </c>
    </row>
    <row r="1196" spans="1:4" s="232" customFormat="1" x14ac:dyDescent="0.2">
      <c r="A1196" s="225">
        <v>985</v>
      </c>
      <c r="B1196" s="226">
        <v>515</v>
      </c>
      <c r="C1196" s="227" t="s">
        <v>580</v>
      </c>
      <c r="D1196" s="228">
        <v>2</v>
      </c>
    </row>
    <row r="1197" spans="1:4" x14ac:dyDescent="0.2">
      <c r="A1197" s="225">
        <v>989</v>
      </c>
      <c r="B1197" s="226">
        <v>475</v>
      </c>
      <c r="C1197" s="227" t="s">
        <v>350</v>
      </c>
      <c r="D1197" s="228">
        <v>2</v>
      </c>
    </row>
    <row r="1198" spans="1:4" x14ac:dyDescent="0.2">
      <c r="A1198" s="225">
        <v>989</v>
      </c>
      <c r="B1198" s="226">
        <v>476</v>
      </c>
      <c r="C1198" s="227" t="s">
        <v>350</v>
      </c>
      <c r="D1198" s="228">
        <v>1</v>
      </c>
    </row>
    <row r="1199" spans="1:4" x14ac:dyDescent="0.2">
      <c r="A1199" s="225">
        <v>990</v>
      </c>
      <c r="B1199" s="226">
        <v>477</v>
      </c>
      <c r="C1199" s="227" t="s">
        <v>351</v>
      </c>
      <c r="D1199" s="228" t="s">
        <v>241</v>
      </c>
    </row>
    <row r="1200" spans="1:4" x14ac:dyDescent="0.2">
      <c r="A1200" s="225">
        <v>991</v>
      </c>
      <c r="B1200" s="226">
        <v>478</v>
      </c>
      <c r="C1200" s="227" t="s">
        <v>301</v>
      </c>
      <c r="D1200" s="228" t="s">
        <v>241</v>
      </c>
    </row>
    <row r="1201" spans="1:4" x14ac:dyDescent="0.2">
      <c r="A1201" s="225">
        <v>996</v>
      </c>
      <c r="B1201" s="226">
        <v>485</v>
      </c>
      <c r="C1201" s="227" t="s">
        <v>381</v>
      </c>
      <c r="D1201" s="228">
        <v>2</v>
      </c>
    </row>
    <row r="1202" spans="1:4" x14ac:dyDescent="0.2">
      <c r="A1202" s="225">
        <v>996</v>
      </c>
      <c r="B1202" s="226">
        <v>486</v>
      </c>
      <c r="C1202" s="227" t="s">
        <v>381</v>
      </c>
      <c r="D1202" s="228">
        <v>1</v>
      </c>
    </row>
    <row r="1203" spans="1:4" x14ac:dyDescent="0.2">
      <c r="A1203" s="225">
        <v>996</v>
      </c>
      <c r="B1203" s="226">
        <v>487</v>
      </c>
      <c r="C1203" s="227" t="s">
        <v>381</v>
      </c>
      <c r="D1203" s="228">
        <v>2</v>
      </c>
    </row>
    <row r="1204" spans="1:4" x14ac:dyDescent="0.2">
      <c r="A1204" s="225">
        <v>997</v>
      </c>
      <c r="B1204" s="226">
        <v>490</v>
      </c>
      <c r="C1204" s="227" t="s">
        <v>458</v>
      </c>
      <c r="D1204" s="228" t="s">
        <v>488</v>
      </c>
    </row>
    <row r="1205" spans="1:4" x14ac:dyDescent="0.2">
      <c r="A1205" s="225">
        <v>997</v>
      </c>
      <c r="B1205" s="226">
        <v>491</v>
      </c>
      <c r="C1205" s="227" t="s">
        <v>458</v>
      </c>
      <c r="D1205" s="228">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D1" zoomScale="85" zoomScaleNormal="85" workbookViewId="0">
      <selection activeCell="G12" sqref="G12"/>
    </sheetView>
  </sheetViews>
  <sheetFormatPr defaultRowHeight="12.75" x14ac:dyDescent="0.2"/>
  <cols>
    <col min="1" max="1" width="2.42578125" style="139" customWidth="1"/>
    <col min="2" max="2" width="33.7109375" style="139" customWidth="1"/>
    <col min="3" max="4" width="14.140625" style="139" customWidth="1"/>
    <col min="5" max="9" width="12.140625" style="139" customWidth="1"/>
    <col min="10" max="10" width="5.5703125" style="139" customWidth="1"/>
    <col min="11" max="11" width="5.28515625" style="139" customWidth="1"/>
    <col min="12" max="12" width="35.28515625" style="139" customWidth="1"/>
    <col min="13" max="20" width="11.7109375" style="139" customWidth="1"/>
    <col min="21" max="16384" width="9.140625" style="139"/>
  </cols>
  <sheetData>
    <row r="1" spans="1:156" x14ac:dyDescent="0.2">
      <c r="B1" s="140" t="s">
        <v>87</v>
      </c>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row>
    <row r="2" spans="1:156" s="142" customFormat="1" ht="21.75" customHeight="1" x14ac:dyDescent="0.2">
      <c r="B2" s="323" t="str">
        <f>Overview!B4&amp; " - Effective from "&amp;TEXT(Overview!D4,"D MMMM YYYY")&amp;" - "&amp;Overview!E4</f>
        <v>Western Power Distribution (East Midlands) plc - Effective from 1 April 2017 - Final</v>
      </c>
      <c r="C2" s="324"/>
      <c r="D2" s="324"/>
      <c r="E2" s="324"/>
      <c r="F2" s="324"/>
      <c r="G2" s="324"/>
      <c r="H2" s="324"/>
      <c r="I2" s="324"/>
      <c r="J2" s="324"/>
      <c r="K2" s="324"/>
      <c r="L2" s="324"/>
      <c r="M2" s="324"/>
      <c r="N2" s="324"/>
      <c r="O2" s="324"/>
      <c r="P2" s="324"/>
      <c r="Q2" s="324"/>
      <c r="R2" s="324"/>
      <c r="S2" s="324"/>
      <c r="T2" s="325"/>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row>
    <row r="3" spans="1:156" s="144" customFormat="1" ht="9" customHeight="1" x14ac:dyDescent="0.2">
      <c r="A3" s="143"/>
      <c r="B3" s="143"/>
      <c r="C3" s="143"/>
      <c r="D3" s="143"/>
      <c r="E3" s="143"/>
      <c r="F3" s="143"/>
      <c r="G3" s="143"/>
      <c r="H3" s="143"/>
      <c r="I3" s="143"/>
      <c r="J3" s="143"/>
      <c r="K3" s="143"/>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row>
    <row r="4" spans="1:156" ht="26.25" customHeight="1" x14ac:dyDescent="0.2">
      <c r="B4" s="326" t="s">
        <v>581</v>
      </c>
      <c r="C4" s="327"/>
      <c r="D4" s="327"/>
      <c r="E4" s="327"/>
      <c r="F4" s="327"/>
      <c r="G4" s="327"/>
      <c r="H4" s="327"/>
      <c r="I4" s="328"/>
      <c r="L4" s="326" t="s">
        <v>582</v>
      </c>
      <c r="M4" s="327"/>
      <c r="N4" s="327"/>
      <c r="O4" s="327"/>
      <c r="P4" s="327"/>
      <c r="Q4" s="327"/>
      <c r="R4" s="327"/>
      <c r="S4" s="327"/>
      <c r="T4" s="328"/>
    </row>
    <row r="5" spans="1:156" ht="18" customHeight="1" x14ac:dyDescent="0.2">
      <c r="B5" s="319" t="s">
        <v>583</v>
      </c>
      <c r="C5" s="319"/>
      <c r="D5" s="319"/>
      <c r="E5" s="319"/>
      <c r="F5" s="319"/>
      <c r="G5" s="319"/>
      <c r="H5" s="319"/>
      <c r="I5" s="319"/>
      <c r="L5" s="319" t="s">
        <v>584</v>
      </c>
      <c r="M5" s="319"/>
      <c r="N5" s="319"/>
      <c r="O5" s="319"/>
      <c r="P5" s="319"/>
      <c r="Q5" s="319"/>
      <c r="R5" s="319"/>
      <c r="S5" s="319"/>
      <c r="T5" s="319"/>
    </row>
    <row r="6" spans="1:156" s="145" customFormat="1" ht="27.75" customHeight="1" x14ac:dyDescent="0.2">
      <c r="B6" s="329" t="s">
        <v>585</v>
      </c>
      <c r="C6" s="329"/>
      <c r="D6" s="329"/>
      <c r="E6" s="329"/>
      <c r="F6" s="329"/>
      <c r="G6" s="329"/>
      <c r="H6" s="329"/>
      <c r="I6" s="329"/>
      <c r="L6" s="329" t="s">
        <v>586</v>
      </c>
      <c r="M6" s="329"/>
      <c r="N6" s="329"/>
      <c r="O6" s="329"/>
      <c r="P6" s="329"/>
      <c r="Q6" s="329"/>
      <c r="R6" s="329"/>
      <c r="S6" s="329"/>
      <c r="T6" s="329"/>
    </row>
    <row r="7" spans="1:156" ht="18" customHeight="1" x14ac:dyDescent="0.2">
      <c r="B7" s="319" t="s">
        <v>587</v>
      </c>
      <c r="C7" s="319"/>
      <c r="D7" s="319"/>
      <c r="E7" s="319"/>
      <c r="F7" s="319"/>
      <c r="G7" s="319"/>
      <c r="H7" s="319"/>
      <c r="I7" s="319"/>
      <c r="L7" s="319" t="s">
        <v>588</v>
      </c>
      <c r="M7" s="319"/>
      <c r="N7" s="319"/>
      <c r="O7" s="319"/>
      <c r="P7" s="319"/>
      <c r="Q7" s="319"/>
      <c r="R7" s="319"/>
      <c r="S7" s="319"/>
      <c r="T7" s="319"/>
    </row>
    <row r="8" spans="1:156" ht="8.25" customHeight="1" x14ac:dyDescent="0.2"/>
    <row r="9" spans="1:156" ht="76.5" x14ac:dyDescent="0.2">
      <c r="B9" s="229" t="s">
        <v>774</v>
      </c>
      <c r="C9" s="230" t="s">
        <v>674</v>
      </c>
      <c r="D9" s="230" t="s">
        <v>675</v>
      </c>
      <c r="E9" s="230" t="s">
        <v>676</v>
      </c>
      <c r="F9" s="230" t="s">
        <v>94</v>
      </c>
      <c r="G9" s="230" t="s">
        <v>95</v>
      </c>
      <c r="H9" s="235" t="s">
        <v>779</v>
      </c>
      <c r="I9" s="230" t="s">
        <v>474</v>
      </c>
      <c r="L9" s="234" t="s">
        <v>775</v>
      </c>
      <c r="M9" s="235" t="s">
        <v>677</v>
      </c>
      <c r="N9" s="235" t="s">
        <v>529</v>
      </c>
      <c r="O9" s="235" t="s">
        <v>678</v>
      </c>
      <c r="P9" s="235" t="s">
        <v>780</v>
      </c>
      <c r="Q9" s="236" t="s">
        <v>679</v>
      </c>
      <c r="R9" s="236" t="s">
        <v>530</v>
      </c>
      <c r="S9" s="236" t="s">
        <v>680</v>
      </c>
      <c r="T9" s="236" t="s">
        <v>781</v>
      </c>
    </row>
    <row r="10" spans="1:156" ht="30" customHeight="1" x14ac:dyDescent="0.2">
      <c r="B10" s="148"/>
      <c r="C10" s="149" t="str">
        <f>IFERROR(VLOOKUP($B$10,'Annex 1 LV and HV charges'!$A:$K,4,FALSE),"")</f>
        <v/>
      </c>
      <c r="D10" s="150" t="str">
        <f>IFERROR(VLOOKUP($B$10,'Annex 1 LV and HV charges'!$A:$K,5,FALSE),"")</f>
        <v/>
      </c>
      <c r="E10" s="150" t="str">
        <f>IFERROR(VLOOKUP($B$10,'Annex 1 LV and HV charges'!$A:$K,6,FALSE),"")</f>
        <v/>
      </c>
      <c r="F10" s="151" t="str">
        <f>IFERROR(VLOOKUP($B$10,'Annex 1 LV and HV charges'!$A:$K,7,FALSE),"")</f>
        <v/>
      </c>
      <c r="G10" s="151" t="str">
        <f>IFERROR(VLOOKUP($B$10,'Annex 1 LV and HV charges'!$A:$K,8,FALSE),"")</f>
        <v/>
      </c>
      <c r="H10" s="151" t="str">
        <f>IFERROR(VLOOKUP($B$10,'Annex 1 LV and HV charges'!$A:$K,9,FALSE),"")</f>
        <v/>
      </c>
      <c r="I10" s="151" t="str">
        <f>IFERROR(VLOOKUP($B$10,'Annex 1 LV and HV charges'!$A:$K,10,FALSE),"")</f>
        <v/>
      </c>
      <c r="L10" s="148"/>
      <c r="M10" s="151" t="str">
        <f>IFERROR(VLOOKUP($L$10,'Annex 2 EHV charges'!$G:$O,2,FALSE),"")</f>
        <v/>
      </c>
      <c r="N10" s="151" t="str">
        <f>IFERROR(VLOOKUP($L$10,'Annex 2 EHV charges'!$G:$O,3,FALSE),"")</f>
        <v/>
      </c>
      <c r="O10" s="151" t="str">
        <f>IFERROR(VLOOKUP($L$10,'Annex 2 EHV charges'!$G:$O,4,FALSE),"")</f>
        <v/>
      </c>
      <c r="P10" s="151" t="str">
        <f>IFERROR(VLOOKUP($L$10,'Annex 2 EHV charges'!$G:$O,5,FALSE),"")</f>
        <v/>
      </c>
      <c r="Q10" s="152" t="str">
        <f>IFERROR(VLOOKUP($L$10,'Annex 2 EHV charges'!$G:$O,6,FALSE),"")</f>
        <v/>
      </c>
      <c r="R10" s="152" t="str">
        <f>IFERROR(VLOOKUP($L$10,'Annex 2 EHV charges'!$G:$O,7,FALSE),"")</f>
        <v/>
      </c>
      <c r="S10" s="152" t="str">
        <f>IFERROR(VLOOKUP($L$10,'Annex 2 EHV charges'!$G:$O,8,FALSE),"")</f>
        <v/>
      </c>
      <c r="T10" s="152" t="str">
        <f>IFERROR(VLOOKUP($L$10,'Annex 2 EHV charges'!$G:$O,9,FALSE),"")</f>
        <v/>
      </c>
    </row>
    <row r="11" spans="1:156" ht="7.5" customHeight="1" x14ac:dyDescent="0.2"/>
    <row r="12" spans="1:156" ht="88.5" customHeight="1" x14ac:dyDescent="0.2">
      <c r="B12" s="231" t="s">
        <v>589</v>
      </c>
      <c r="C12" s="230" t="s">
        <v>590</v>
      </c>
      <c r="D12" s="230" t="s">
        <v>591</v>
      </c>
      <c r="E12" s="230" t="s">
        <v>592</v>
      </c>
      <c r="F12" s="230" t="s">
        <v>593</v>
      </c>
      <c r="G12" s="230" t="s">
        <v>594</v>
      </c>
      <c r="H12" s="230" t="s">
        <v>596</v>
      </c>
      <c r="I12" s="230" t="s">
        <v>595</v>
      </c>
      <c r="L12" s="237" t="s">
        <v>589</v>
      </c>
      <c r="M12" s="235" t="s">
        <v>597</v>
      </c>
      <c r="N12" s="235" t="s">
        <v>593</v>
      </c>
      <c r="O12" s="235" t="s">
        <v>598</v>
      </c>
      <c r="P12" s="235" t="s">
        <v>596</v>
      </c>
      <c r="Q12" s="236" t="s">
        <v>599</v>
      </c>
      <c r="R12" s="236" t="s">
        <v>593</v>
      </c>
      <c r="S12" s="236" t="s">
        <v>600</v>
      </c>
      <c r="T12" s="236" t="s">
        <v>596</v>
      </c>
    </row>
    <row r="13" spans="1:156" ht="30" customHeight="1" x14ac:dyDescent="0.2">
      <c r="B13" s="153" t="s">
        <v>601</v>
      </c>
      <c r="C13" s="154"/>
      <c r="D13" s="154"/>
      <c r="E13" s="154"/>
      <c r="F13" s="154"/>
      <c r="G13" s="154"/>
      <c r="H13" s="154"/>
      <c r="I13" s="154"/>
      <c r="L13" s="153" t="s">
        <v>601</v>
      </c>
      <c r="M13" s="155"/>
      <c r="N13" s="155"/>
      <c r="O13" s="155"/>
      <c r="P13" s="155"/>
      <c r="Q13" s="156"/>
      <c r="R13" s="156"/>
      <c r="S13" s="156"/>
      <c r="T13" s="156"/>
    </row>
    <row r="14" spans="1:156" ht="30" customHeight="1" x14ac:dyDescent="0.2">
      <c r="B14" s="157" t="s">
        <v>602</v>
      </c>
      <c r="C14" s="233"/>
      <c r="D14" s="233"/>
      <c r="E14" s="233"/>
      <c r="F14" s="233"/>
      <c r="G14" s="233"/>
      <c r="H14" s="233"/>
      <c r="I14" s="233"/>
      <c r="L14" s="157" t="s">
        <v>602</v>
      </c>
      <c r="M14" s="158">
        <f>M13</f>
        <v>0</v>
      </c>
      <c r="N14" s="158">
        <f t="shared" ref="N14:T14" si="0">N13</f>
        <v>0</v>
      </c>
      <c r="O14" s="158">
        <f t="shared" si="0"/>
        <v>0</v>
      </c>
      <c r="P14" s="158">
        <f t="shared" si="0"/>
        <v>0</v>
      </c>
      <c r="Q14" s="159">
        <f t="shared" si="0"/>
        <v>0</v>
      </c>
      <c r="R14" s="159">
        <f t="shared" si="0"/>
        <v>0</v>
      </c>
      <c r="S14" s="159">
        <f t="shared" si="0"/>
        <v>0</v>
      </c>
      <c r="T14" s="159">
        <f t="shared" si="0"/>
        <v>0</v>
      </c>
    </row>
    <row r="15" spans="1:156" ht="7.5" customHeight="1" x14ac:dyDescent="0.2"/>
    <row r="16" spans="1:156" ht="63.75" customHeight="1" x14ac:dyDescent="0.2">
      <c r="B16" s="231" t="s">
        <v>603</v>
      </c>
      <c r="C16" s="230" t="s">
        <v>604</v>
      </c>
      <c r="D16" s="230" t="s">
        <v>605</v>
      </c>
      <c r="E16" s="230" t="s">
        <v>606</v>
      </c>
      <c r="F16" s="230" t="s">
        <v>607</v>
      </c>
      <c r="G16" s="230" t="s">
        <v>608</v>
      </c>
      <c r="H16" s="235" t="s">
        <v>782</v>
      </c>
      <c r="I16" s="230" t="s">
        <v>609</v>
      </c>
      <c r="L16" s="237" t="s">
        <v>603</v>
      </c>
      <c r="M16" s="235" t="s">
        <v>610</v>
      </c>
      <c r="N16" s="235" t="s">
        <v>611</v>
      </c>
      <c r="O16" s="235" t="s">
        <v>612</v>
      </c>
      <c r="P16" s="235" t="s">
        <v>783</v>
      </c>
      <c r="Q16" s="236" t="s">
        <v>613</v>
      </c>
      <c r="R16" s="236" t="s">
        <v>614</v>
      </c>
      <c r="S16" s="236" t="s">
        <v>615</v>
      </c>
      <c r="T16" s="236" t="s">
        <v>784</v>
      </c>
    </row>
    <row r="17" spans="2:20" ht="30" customHeight="1" x14ac:dyDescent="0.2">
      <c r="B17" s="153" t="s">
        <v>616</v>
      </c>
      <c r="C17" s="160" t="str">
        <f>IFERROR(C10*C13/100,"")</f>
        <v/>
      </c>
      <c r="D17" s="160" t="str">
        <f t="shared" ref="D17:H17" si="1">IFERROR(D10*D13/100,"")</f>
        <v/>
      </c>
      <c r="E17" s="160" t="str">
        <f t="shared" si="1"/>
        <v/>
      </c>
      <c r="F17" s="160" t="str">
        <f t="shared" si="1"/>
        <v/>
      </c>
      <c r="G17" s="160" t="str">
        <f>IFERROR(G10*G13*F13/100,"")</f>
        <v/>
      </c>
      <c r="H17" s="160" t="str">
        <f t="shared" si="1"/>
        <v/>
      </c>
      <c r="I17" s="160" t="str">
        <f>IFERROR(I10*I13*F13/100,"")</f>
        <v/>
      </c>
      <c r="L17" s="161" t="s">
        <v>616</v>
      </c>
      <c r="M17" s="160" t="str">
        <f>IFERROR(M10*M13/100,"")</f>
        <v/>
      </c>
      <c r="N17" s="160" t="str">
        <f>IFERROR(N10*N13/100,"")</f>
        <v/>
      </c>
      <c r="O17" s="160" t="str">
        <f>IFERROR(O10*O13*N13/100,"")</f>
        <v/>
      </c>
      <c r="P17" s="160" t="str">
        <f>IFERROR(P10*P13*N13/100,"")</f>
        <v/>
      </c>
      <c r="Q17" s="162" t="str">
        <f>IFERROR(Q10*Q13/100,"")</f>
        <v/>
      </c>
      <c r="R17" s="162" t="str">
        <f>IFERROR(R10*R13/100,"")</f>
        <v/>
      </c>
      <c r="S17" s="162" t="str">
        <f>IFERROR(S10*S13*R13/100,"")</f>
        <v/>
      </c>
      <c r="T17" s="162" t="str">
        <f>IFERROR(T10*T13*R13/100,"")</f>
        <v/>
      </c>
    </row>
    <row r="18" spans="2:20" ht="30" customHeight="1" x14ac:dyDescent="0.2">
      <c r="B18" s="157" t="s">
        <v>617</v>
      </c>
      <c r="C18" s="163" t="str">
        <f>IFERROR(C10*C14/100,"")</f>
        <v/>
      </c>
      <c r="D18" s="163" t="str">
        <f t="shared" ref="D18:H18" si="2">IFERROR(D10*D14/100,"")</f>
        <v/>
      </c>
      <c r="E18" s="163" t="str">
        <f t="shared" si="2"/>
        <v/>
      </c>
      <c r="F18" s="163" t="str">
        <f t="shared" si="2"/>
        <v/>
      </c>
      <c r="G18" s="163" t="str">
        <f>IFERROR(G10*G14*F14/100,"")</f>
        <v/>
      </c>
      <c r="H18" s="163" t="str">
        <f t="shared" si="2"/>
        <v/>
      </c>
      <c r="I18" s="163" t="str">
        <f>IFERROR(I10*I14*F14/100,"")</f>
        <v/>
      </c>
      <c r="L18" s="164" t="s">
        <v>617</v>
      </c>
      <c r="M18" s="163" t="str">
        <f>IFERROR(M10*M14/100,"")</f>
        <v/>
      </c>
      <c r="N18" s="163" t="str">
        <f t="shared" ref="N18" si="3">IFERROR(N10*N14/100,"")</f>
        <v/>
      </c>
      <c r="O18" s="163" t="str">
        <f>IFERROR(O10*O14*N14/100,"")</f>
        <v/>
      </c>
      <c r="P18" s="163" t="str">
        <f>IFERROR(P10*P14*N14/100,"")</f>
        <v/>
      </c>
      <c r="Q18" s="165" t="str">
        <f>IFERROR(Q10*Q14/100,"")</f>
        <v/>
      </c>
      <c r="R18" s="165" t="str">
        <f t="shared" ref="R18" si="4">IFERROR(R10*R14/100,"")</f>
        <v/>
      </c>
      <c r="S18" s="165" t="str">
        <f>IFERROR(S10*S14*R14/100,"")</f>
        <v/>
      </c>
      <c r="T18" s="165" t="str">
        <f>IFERROR(T10*T14*R14/100,"")</f>
        <v/>
      </c>
    </row>
    <row r="19" spans="2:20" ht="7.5" customHeight="1" x14ac:dyDescent="0.2"/>
    <row r="20" spans="2:20" ht="39.75" customHeight="1" x14ac:dyDescent="0.2">
      <c r="C20" s="166" t="s">
        <v>618</v>
      </c>
      <c r="M20" s="146" t="s">
        <v>619</v>
      </c>
      <c r="N20" s="147" t="s">
        <v>620</v>
      </c>
    </row>
    <row r="21" spans="2:20" ht="30" customHeight="1" x14ac:dyDescent="0.2">
      <c r="B21" s="153" t="s">
        <v>616</v>
      </c>
      <c r="C21" s="160">
        <f>SUM(C17:I17)</f>
        <v>0</v>
      </c>
      <c r="L21" s="153" t="s">
        <v>616</v>
      </c>
      <c r="M21" s="160">
        <f>SUM(M17:P17)</f>
        <v>0</v>
      </c>
      <c r="N21" s="162">
        <f>SUM(Q17:T17)</f>
        <v>0</v>
      </c>
    </row>
    <row r="22" spans="2:20" ht="30" customHeight="1" x14ac:dyDescent="0.2">
      <c r="B22" s="157" t="s">
        <v>617</v>
      </c>
      <c r="C22" s="163">
        <f>SUM(C18:I18)</f>
        <v>0</v>
      </c>
      <c r="L22" s="157" t="s">
        <v>617</v>
      </c>
      <c r="M22" s="163">
        <f>SUM(M18:P18)</f>
        <v>0</v>
      </c>
      <c r="N22" s="165">
        <f>SUM(Q18:T18)</f>
        <v>0</v>
      </c>
    </row>
    <row r="24" spans="2:20" ht="30.75" customHeight="1" x14ac:dyDescent="0.2">
      <c r="B24" s="320" t="s">
        <v>621</v>
      </c>
      <c r="C24" s="321"/>
      <c r="D24" s="322"/>
      <c r="L24" s="320" t="s">
        <v>622</v>
      </c>
      <c r="M24" s="321"/>
      <c r="N24" s="322"/>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charges'!$A$14:$A$39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Wornell, Dave I.</cp:lastModifiedBy>
  <cp:lastPrinted>2015-10-30T13:38:16Z</cp:lastPrinted>
  <dcterms:created xsi:type="dcterms:W3CDTF">2009-11-12T11:38:00Z</dcterms:created>
  <dcterms:modified xsi:type="dcterms:W3CDTF">2015-12-09T15:05:07Z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