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675" yWindow="180" windowWidth="18675" windowHeight="11715" tabRatio="915" firstSheet="1" activeTab="2"/>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charges'!$A$10:$Q$128</definedName>
    <definedName name="_xlnm._FilterDatabase" localSheetId="7" hidden="1">'Annex 5 LLFs'!$A$214:$F$369</definedName>
    <definedName name="_xlnm._FilterDatabase" localSheetId="10" hidden="1">'SSC TPR unit rate lookup'!$A$28:$D$1205</definedName>
    <definedName name="OLE_LINK1" localSheetId="5">'Annex 3 Preserved charges'!#REF!</definedName>
    <definedName name="_xlnm.Print_Area" localSheetId="1">'Annex 1 LV and HV charges'!$A$2:$K$39</definedName>
    <definedName name="_xlnm.Print_Area" localSheetId="2">'Annex 2 EHV charges'!$A$2:$O$197</definedName>
    <definedName name="_xlnm.Print_Area" localSheetId="3">'Annex 2a Import'!$A$2:$H$190</definedName>
    <definedName name="_xlnm.Print_Area" localSheetId="4">'Annex 2b Export'!$A$2:$H$149</definedName>
    <definedName name="_xlnm.Print_Area" localSheetId="5">'Annex 3 Preserved charges'!$A$2:$J$21</definedName>
    <definedName name="_xlnm.Print_Area" localSheetId="6">'Annex 4 LDNO charges'!$A$2:$J$192</definedName>
    <definedName name="_xlnm.Print_Area" localSheetId="7">'Annex 5 LLFs'!$A$2:$F$359</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LLFs'!$A$2:$F$219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6" l="1"/>
  <c r="O59" i="5" l="1"/>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O192" i="5"/>
  <c r="P192" i="5"/>
  <c r="Q192" i="5"/>
  <c r="Q58" i="5"/>
  <c r="P58" i="5"/>
  <c r="O58"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M192" i="5"/>
  <c r="N192"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58" i="5"/>
  <c r="A5" i="14" l="1" a="1"/>
  <c r="A5" i="14" s="1"/>
  <c r="A2" i="14"/>
  <c r="A5" i="13" a="1"/>
  <c r="A5" i="13" s="1"/>
  <c r="A2" i="13"/>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J179" i="5" l="1"/>
  <c r="J178" i="5"/>
  <c r="J177" i="5"/>
  <c r="J152" i="5"/>
  <c r="J151" i="5"/>
  <c r="J150" i="5"/>
  <c r="J125" i="5"/>
  <c r="J124" i="5"/>
  <c r="J123" i="5"/>
  <c r="J98" i="5"/>
  <c r="J97" i="5"/>
  <c r="J96" i="5"/>
  <c r="J71" i="5"/>
  <c r="J70" i="5"/>
  <c r="J69" i="5"/>
  <c r="J43" i="5"/>
  <c r="J42" i="5"/>
  <c r="J41" i="5"/>
  <c r="J23" i="5"/>
  <c r="J26" i="2" l="1"/>
  <c r="J25" i="2"/>
  <c r="J24" i="2"/>
  <c r="B13" i="1" l="1"/>
  <c r="B11" i="1"/>
  <c r="B9" i="1"/>
  <c r="T10" i="17"/>
  <c r="S10" i="17"/>
  <c r="R10" i="17"/>
  <c r="Q10" i="17"/>
  <c r="Q17" i="17" s="1"/>
  <c r="P10" i="17"/>
  <c r="P17" i="17" s="1"/>
  <c r="O10" i="17"/>
  <c r="O17" i="17" s="1"/>
  <c r="N10" i="17"/>
  <c r="M10" i="17"/>
  <c r="M17" i="17" s="1"/>
  <c r="B2" i="17"/>
  <c r="T14" i="17"/>
  <c r="S14" i="17"/>
  <c r="Q14" i="17"/>
  <c r="P14" i="17"/>
  <c r="O14" i="17"/>
  <c r="N14" i="17"/>
  <c r="M14" i="17"/>
  <c r="I14" i="17"/>
  <c r="H14" i="17"/>
  <c r="G14" i="17"/>
  <c r="F14" i="17"/>
  <c r="E14" i="17"/>
  <c r="D14" i="17"/>
  <c r="C14" i="17"/>
  <c r="R14" i="17"/>
  <c r="N18" i="17" l="1"/>
  <c r="R18" i="17"/>
  <c r="S17" i="17"/>
  <c r="T17" i="17"/>
  <c r="N17" i="17"/>
  <c r="M21" i="17" s="1"/>
  <c r="R17" i="17"/>
  <c r="O18" i="17"/>
  <c r="S18" i="17"/>
  <c r="P18" i="17"/>
  <c r="T18" i="17"/>
  <c r="M18" i="17"/>
  <c r="Q18" i="17"/>
  <c r="N21" i="17" l="1"/>
  <c r="N22" i="17"/>
  <c r="M22" i="17"/>
  <c r="A4" i="8" l="1"/>
  <c r="A17" i="8"/>
  <c r="A2" i="5"/>
  <c r="A2" i="4"/>
  <c r="A2" i="12"/>
  <c r="A2" i="2"/>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 r="J13" i="4" l="1"/>
  <c r="A2" i="7" l="1"/>
</calcChain>
</file>

<file path=xl/sharedStrings.xml><?xml version="1.0" encoding="utf-8"?>
<sst xmlns="http://schemas.openxmlformats.org/spreadsheetml/2006/main" count="5105" uniqueCount="1783">
  <si>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</si>
  <si>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</si>
  <si>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</si>
  <si>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</si>
  <si>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</si>
  <si>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</si>
  <si>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</si>
  <si>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</si>
  <si>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</si>
  <si>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</si>
  <si>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</si>
  <si>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</si>
  <si>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</si>
  <si>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</si>
  <si>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</si>
  <si>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</si>
  <si>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</si>
  <si>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</si>
  <si>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</si>
  <si>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</si>
  <si>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</si>
  <si>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</si>
  <si>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</si>
  <si>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</si>
  <si>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</si>
  <si>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</si>
  <si>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</si>
  <si>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</si>
  <si>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</si>
  <si>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</si>
  <si>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</si>
  <si>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</si>
  <si>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</si>
  <si>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</si>
  <si>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</si>
  <si>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</si>
  <si>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</si>
  <si>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</si>
  <si>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</si>
  <si>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</si>
  <si>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</si>
  <si>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</si>
  <si>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</si>
  <si>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</si>
  <si>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</si>
  <si>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</si>
  <si>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</si>
  <si>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</si>
  <si>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</si>
  <si>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</si>
  <si>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</si>
  <si>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</si>
  <si>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</si>
  <si>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</si>
  <si>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</si>
  <si>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</si>
  <si>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</si>
  <si>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</si>
  <si>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</si>
  <si>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</si>
  <si>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</si>
  <si>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</si>
  <si>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</si>
  <si>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</si>
  <si>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</si>
  <si>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</si>
  <si>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</si>
  <si>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</si>
  <si>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</si>
  <si>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</si>
  <si>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</si>
  <si>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</si>
  <si>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</si>
  <si>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</si>
  <si>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</si>
  <si>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</si>
  <si>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</si>
  <si>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</si>
  <si>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</si>
  <si>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</si>
  <si>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</si>
  <si>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</si>
  <si>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</si>
  <si>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</si>
  <si>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</si>
  <si>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</si>
  <si>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</si>
  <si>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</si>
  <si>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</si>
  <si>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</si>
  <si>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</si>
  <si>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</si>
  <si>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</si>
  <si>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</si>
  <si>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</si>
  <si>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</si>
  <si>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</si>
  <si>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</si>
  <si>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</si>
  <si>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</si>
  <si>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</si>
  <si>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</si>
  <si>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</si>
  <si>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</si>
  <si>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</si>
  <si>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</si>
  <si>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</si>
  <si>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</si>
  <si>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</si>
  <si>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</si>
  <si>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</si>
  <si>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</si>
  <si>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</si>
  <si>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</si>
  <si>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</si>
  <si>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</si>
  <si>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</si>
  <si>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</si>
  <si>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</si>
  <si>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</si>
  <si>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</si>
  <si>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</si>
  <si>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</si>
  <si>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</si>
  <si>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</si>
  <si>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</si>
  <si>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</si>
  <si>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</si>
  <si>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</si>
  <si>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</si>
  <si>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</si>
  <si>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</si>
  <si>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</si>
  <si>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</si>
  <si>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</si>
  <si>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</si>
  <si>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</si>
  <si>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</si>
  <si>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</si>
  <si>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</si>
  <si>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</si>
  <si>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</si>
  <si>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</si>
  <si>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</si>
  <si>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</si>
  <si>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</si>
  <si>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</si>
  <si>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</si>
  <si>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</si>
  <si>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</si>
  <si>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</si>
  <si>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</si>
  <si>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</si>
  <si>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</si>
  <si>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</si>
  <si>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</si>
  <si>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</si>
  <si>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</si>
  <si>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</si>
  <si>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</si>
  <si>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</si>
  <si>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</si>
  <si>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</si>
  <si>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</si>
  <si>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</si>
  <si>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</si>
  <si>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</si>
  <si>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</si>
  <si>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</si>
  <si>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</si>
  <si>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</si>
  <si>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</si>
  <si>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</si>
  <si>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</si>
  <si>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</si>
  <si>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</si>
  <si>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</si>
  <si>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</si>
  <si>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</si>
  <si>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</si>
  <si>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</si>
  <si>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</si>
  <si>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</si>
  <si>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</si>
  <si>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</si>
  <si>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</si>
  <si>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</si>
  <si>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</si>
  <si>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</si>
  <si>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</si>
  <si>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</si>
  <si>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</si>
  <si>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</si>
  <si>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</si>
  <si>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</si>
  <si>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</si>
  <si>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</si>
  <si>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</si>
  <si>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</si>
  <si>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</si>
  <si>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</si>
  <si>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</si>
  <si>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</si>
  <si>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</si>
  <si>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</si>
  <si>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</si>
  <si>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</si>
  <si>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</si>
  <si>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</si>
  <si>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</si>
  <si>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</si>
  <si>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</si>
  <si>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</si>
  <si>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</si>
  <si>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</si>
  <si>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</si>
  <si>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</si>
  <si>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</si>
  <si>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</si>
  <si>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</si>
  <si>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</si>
  <si>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</si>
  <si>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</si>
  <si>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</si>
  <si>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</si>
  <si>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</si>
  <si>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</si>
  <si>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</si>
  <si>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</si>
  <si>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</si>
  <si>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</si>
  <si>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</si>
  <si>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</si>
  <si>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</si>
  <si>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</si>
  <si>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</si>
  <si>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</si>
  <si>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</si>
  <si>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</si>
  <si>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</si>
  <si>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</si>
  <si>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</si>
  <si>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</si>
  <si>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</si>
  <si>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</si>
  <si>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</si>
  <si>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</si>
  <si>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</si>
  <si>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</si>
  <si>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</si>
  <si>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</si>
  <si>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</si>
  <si>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</si>
  <si>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</si>
  <si>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</si>
  <si>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</si>
  <si>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</si>
  <si>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</si>
  <si>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</si>
  <si>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</si>
  <si>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</si>
  <si>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</si>
  <si>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</si>
  <si>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</si>
  <si>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</si>
  <si>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</si>
  <si>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</si>
  <si>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</si>
  <si>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</si>
  <si>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</si>
  <si>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</si>
  <si>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</si>
  <si>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</si>
  <si>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</si>
  <si>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</si>
  <si>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</si>
  <si>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</si>
  <si>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</si>
  <si>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</si>
  <si>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</si>
  <si>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</si>
  <si>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</si>
  <si>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</si>
  <si>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</si>
  <si>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</si>
  <si>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</si>
  <si>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</si>
  <si>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</si>
  <si>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</si>
  <si>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</si>
  <si>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</si>
  <si>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</si>
  <si>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</si>
  <si>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</si>
  <si>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</si>
  <si>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</si>
  <si>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</si>
  <si>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</si>
  <si>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</si>
  <si>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</si>
  <si>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</si>
  <si>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</si>
  <si>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</si>
  <si>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</si>
  <si>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</si>
  <si>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</si>
  <si>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</si>
  <si>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</si>
  <si>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</si>
  <si>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</si>
  <si>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</si>
  <si>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</si>
  <si>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</si>
  <si>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</si>
  <si>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</si>
  <si>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</si>
  <si>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</si>
  <si>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</si>
  <si>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</si>
  <si>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</si>
  <si>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</si>
  <si>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</si>
  <si>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</si>
  <si>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</si>
  <si>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</si>
  <si>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</si>
  <si>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</si>
  <si>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</si>
  <si>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</si>
  <si>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</si>
  <si>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</si>
  <si>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</si>
  <si>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</si>
  <si>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</si>
  <si>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</si>
  <si>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</si>
  <si>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</si>
  <si>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</si>
  <si>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</si>
  <si>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</si>
  <si>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</si>
  <si>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</si>
  <si>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</si>
  <si>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</si>
  <si>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</si>
  <si>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</si>
  <si>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</si>
  <si>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</si>
  <si>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</si>
  <si>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</si>
  <si>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</si>
  <si>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</si>
  <si>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</si>
  <si>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</si>
  <si>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</si>
  <si>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</si>
  <si>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</si>
  <si>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</si>
  <si>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</si>
  <si>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</si>
  <si>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</si>
  <si>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</si>
  <si>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</si>
  <si>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</si>
  <si>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</si>
  <si>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</si>
  <si>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</si>
  <si>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</si>
  <si>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</si>
  <si>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</si>
  <si>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</si>
  <si>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</si>
  <si>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</si>
  <si>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</si>
  <si>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</si>
  <si>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</si>
  <si>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</si>
  <si>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</si>
  <si>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</si>
  <si>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</si>
  <si>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</si>
  <si>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</si>
  <si>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</si>
  <si>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</si>
  <si>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</si>
  <si>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</si>
  <si>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</si>
  <si>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</si>
  <si>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</si>
  <si>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</si>
  <si>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</si>
  <si>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</si>
  <si>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</si>
  <si>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</si>
  <si>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</si>
  <si>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</si>
  <si>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</si>
  <si>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</si>
  <si>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</si>
  <si>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</si>
  <si>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</si>
  <si>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</si>
  <si>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</si>
  <si>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</si>
  <si>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</si>
  <si>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</si>
  <si>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</si>
  <si>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</si>
  <si>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</si>
  <si>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</si>
  <si>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</si>
  <si>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</si>
  <si>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</si>
  <si>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</si>
  <si>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</si>
  <si>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</si>
  <si>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</si>
  <si>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</si>
  <si>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</si>
  <si>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</si>
  <si>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</si>
  <si>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</si>
  <si>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</si>
  <si>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</si>
  <si>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</si>
  <si>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</si>
  <si>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</si>
  <si>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</si>
  <si>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</si>
  <si>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</si>
  <si>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</si>
  <si>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</si>
  <si>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</si>
  <si>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</si>
  <si>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</si>
  <si>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</si>
  <si>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</si>
  <si>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</si>
  <si>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</si>
  <si>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</si>
  <si>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</si>
  <si>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</si>
  <si>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</si>
  <si>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</si>
  <si>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</si>
  <si>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</si>
  <si>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</si>
  <si>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</si>
  <si>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</si>
  <si>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</si>
  <si>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</si>
  <si>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</si>
  <si>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</si>
  <si>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</si>
  <si>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</si>
  <si>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</si>
  <si>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</si>
  <si>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</si>
  <si>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</si>
  <si>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</si>
  <si>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</si>
  <si>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</si>
  <si>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</si>
  <si>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</si>
  <si>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</si>
  <si>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</si>
  <si>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</si>
  <si>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</si>
  <si>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</si>
  <si>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</si>
  <si>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</si>
  <si>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</si>
  <si>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</si>
  <si>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</si>
  <si>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</si>
  <si>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</si>
  <si>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</si>
  <si>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</si>
  <si>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</si>
  <si>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</si>
  <si>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</si>
  <si>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</si>
  <si>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</si>
  <si>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</si>
  <si>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</si>
  <si>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</si>
  <si>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</si>
  <si>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</si>
  <si>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</si>
  <si>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</si>
  <si>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</si>
  <si>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</si>
  <si>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</si>
  <si>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</si>
  <si>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</si>
  <si>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</si>
  <si>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</si>
  <si>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</si>
  <si>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</si>
  <si>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</si>
  <si>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</si>
  <si>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</si>
  <si>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</si>
  <si>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</si>
  <si>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</si>
  <si>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</si>
  <si>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</si>
  <si>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</si>
  <si>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</si>
  <si>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</si>
  <si>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</si>
  <si>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</si>
  <si>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</si>
  <si>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</si>
  <si>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</si>
  <si>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</si>
  <si>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</si>
  <si>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</si>
  <si>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</si>
  <si>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</si>
  <si>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</si>
  <si>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</si>
  <si>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</si>
  <si>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</si>
  <si>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</si>
  <si>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</si>
  <si>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</si>
  <si>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</si>
  <si>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</si>
  <si>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</si>
  <si>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</si>
  <si>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</si>
  <si>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</si>
  <si>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</si>
  <si>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</si>
  <si>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</si>
  <si>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</si>
  <si>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</si>
  <si>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</si>
  <si>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</si>
  <si>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</si>
  <si>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</si>
  <si>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</si>
  <si>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</si>
  <si>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</si>
  <si>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</si>
  <si>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</si>
  <si>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</si>
  <si>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</si>
  <si>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</si>
  <si>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</si>
  <si>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</si>
  <si>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</si>
  <si>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</si>
  <si>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</si>
  <si>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</si>
  <si>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</si>
  <si>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</si>
  <si>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</si>
  <si>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</si>
  <si>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</si>
  <si>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</si>
  <si>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</si>
  <si>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</si>
  <si>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</si>
  <si>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</si>
  <si>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</si>
  <si>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</si>
  <si>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</si>
  <si>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</si>
  <si>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</si>
  <si>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</si>
  <si>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</si>
  <si>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</si>
  <si>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</si>
  <si>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</si>
  <si>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</si>
  <si>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</si>
  <si>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</si>
  <si>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</si>
  <si>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</si>
  <si>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</si>
  <si>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</si>
  <si>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</si>
  <si>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</si>
  <si>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</si>
  <si>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</si>
  <si>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</si>
  <si>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</si>
  <si>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</si>
  <si>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</si>
  <si>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</si>
  <si>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</si>
  <si>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</si>
  <si>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</si>
  <si>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</si>
  <si>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</si>
  <si>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</si>
  <si>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</si>
  <si>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</si>
  <si>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</si>
  <si>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</si>
  <si>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</si>
  <si>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</si>
  <si>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</si>
  <si>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</si>
  <si>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</si>
  <si>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</si>
  <si>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</si>
  <si>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</si>
  <si>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</si>
  <si>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</si>
  <si>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</si>
  <si>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Western Power Distribution (East Midlands) plc</t>
  </si>
  <si>
    <t>58, 990</t>
  </si>
  <si>
    <t>Berkswell 132kV</t>
  </si>
  <si>
    <t>Coventry 132kV</t>
  </si>
  <si>
    <t>Coventry 132kV_Coventry North__</t>
  </si>
  <si>
    <t>Coventry 132kV_Nuneaton__</t>
  </si>
  <si>
    <t>Berkswell 132kV_Warwick 33__</t>
  </si>
  <si>
    <t>Coventry 132kV_Hinckley 33__</t>
  </si>
  <si>
    <t>Coventry 132kV_Daventry__</t>
  </si>
  <si>
    <t>Coventry 132kV_Rugby__</t>
  </si>
  <si>
    <t>Coventry 132kV_Pailton__</t>
  </si>
  <si>
    <t>Coventry 132kV_Whitley__</t>
  </si>
  <si>
    <t>Berkswell 132kV_Coventry Central__</t>
  </si>
  <si>
    <t>Berkswell 132kV_Coventry South__</t>
  </si>
  <si>
    <t>Berkswell 132kV_Coventry West__</t>
  </si>
  <si>
    <t>Berkswell 132kV_Harbury__</t>
  </si>
  <si>
    <t>Coventry 132kV_Network Rail Rugby__</t>
  </si>
  <si>
    <t>HYB:[Berkswell 132kV_Warwick 33__] &amp; [Berkswell 132kV_Coventry West__]-&gt;Berkswell 132kV_Warwick 33_Kenilworth (T1 &amp; T2)</t>
  </si>
  <si>
    <t>HYB:[Coventry 132kV_Whitley__] &amp; [Berkswell 132kV_Coventry South__]-&gt;Coventry 132kV_Whitley_Dillotford Avenue (T1 &amp; T2)</t>
  </si>
  <si>
    <t>Coventry 132kV_Whitley_Ryton (Peugeot-Talbot)</t>
  </si>
  <si>
    <t>Coventry 132kV_Nuneaton_Whittleford</t>
  </si>
  <si>
    <t>Berkswell 132kV_Coventry Central_Sandy Lane 6.6</t>
  </si>
  <si>
    <t>Coventry 132kV_Whitley_Whitley 11</t>
  </si>
  <si>
    <t>Coventry 132kV_Nuneaton_Coton Road 11</t>
  </si>
  <si>
    <t>Coventry 132kV_Rugby_Union Street</t>
  </si>
  <si>
    <t>Berkswell 132kV_Harbury_Southam</t>
  </si>
  <si>
    <t>Coventry 132kV_Coventry North_Ansty</t>
  </si>
  <si>
    <t>Coventry 132kV_Nuneaton_Arley</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</si>
  <si>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</si>
  <si>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</si>
  <si>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</si>
  <si>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</si>
  <si>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</si>
  <si>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</si>
  <si>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</si>
  <si>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</si>
  <si>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</si>
  <si>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</si>
  <si>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Berkswell 132kV_Coventry Central_Courthouse Green 11</t>
  </si>
  <si>
    <t>Berkswell 132kV_Coventry Central_Courthouse Green 6.6</t>
  </si>
  <si>
    <t>Berkswell 132kV_Coventry Central_Courtaulds 6.6</t>
  </si>
  <si>
    <t>Coventry 132kV_Coventry North_Coventry North 11</t>
  </si>
  <si>
    <t>Berkswell 132kV_Coventry West_Coventry West 6.6</t>
  </si>
  <si>
    <t>Berkswell 132kV_Coventry Central_Cox Street 6.6</t>
  </si>
  <si>
    <t>Berkswell 132kV_Coventry West_Torrington Avenue</t>
  </si>
  <si>
    <t>Coventry 132kV_Daventry_Daventry 11</t>
  </si>
  <si>
    <t>Coventry 132kV_Nuneaton_Daw Mill Colliery</t>
  </si>
  <si>
    <t>Coventry 132kV_Whitley_Dillotford Avenue (T1 &amp; T2)</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</si>
  <si>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</si>
  <si>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</si>
  <si>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</si>
  <si>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</si>
  <si>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</si>
  <si>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</si>
  <si>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</si>
  <si>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</si>
  <si>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</si>
  <si>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</si>
  <si>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Berkswell 132kV_Coventry West_Jaguar Cars Brown Lane</t>
  </si>
  <si>
    <t>Berkswell 132kV_Warwick 33_Kenilworth (T1 &amp; T2)</t>
  </si>
  <si>
    <t>Coventry 132kV_Daventry_Welton</t>
  </si>
  <si>
    <t>Coventry 132kV_Nuneaton_Langdale Drive</t>
  </si>
  <si>
    <t>Coventry 132kV_Rugby_Lawford</t>
  </si>
  <si>
    <t>Berkswell 132kV_Warwick 33_Lockheed</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</si>
  <si>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</si>
  <si>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</si>
  <si>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</si>
  <si>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</si>
  <si>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</si>
  <si>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</si>
  <si>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</si>
  <si>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</si>
  <si>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Coventry 132kV_Pailton_Sapcote (T1 &amp; T2)</t>
  </si>
  <si>
    <t>Berkswell 132kV_Warwick 33_Tournament Fields</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</si>
  <si>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</si>
  <si>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</si>
  <si>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</si>
  <si>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</si>
  <si>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</si>
  <si>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</si>
  <si>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</si>
  <si>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Chesterfield 132kV</t>
  </si>
  <si>
    <t>Chesterfield 132kV_Mansfield__</t>
  </si>
  <si>
    <t>Chesterfield 132kV_Chesterfield 33__</t>
  </si>
  <si>
    <t>Chesterfield 132kV_Clipstone__</t>
  </si>
  <si>
    <t>Chesterfield 132kV_Whitwell__</t>
  </si>
  <si>
    <t>Chesterfield 132kV_Staveley__</t>
  </si>
  <si>
    <t>Chesterfield 132kV_Goitside__</t>
  </si>
  <si>
    <t>HYB:[Chesterfield 132kV_Whitwell__] &amp; [Chesterfield 132kV_Staveley__]-&gt;Chesterfield 132kV_Whitwell_Westhorpe (TA &amp; TB)</t>
  </si>
  <si>
    <t>HYB:[Chesterfield 132kV_Whitwell__] &amp; [Chesterfield 132kV_Staveley__]-&gt;Chesterfield 132kV_Whitwell_Halfway (TA &amp; TB)</t>
  </si>
  <si>
    <t>Chesterfield 132kV_Chesterfield 33_Sheepbridge</t>
  </si>
  <si>
    <t>Chesterfield 132kV_Chesterfield 33_Danesmoor</t>
  </si>
  <si>
    <t>Chesterfield 132kV_Whitwell_Craggs Lane</t>
  </si>
  <si>
    <t>Chesterfield 132kV_Mansfield_Mansfield 11</t>
  </si>
  <si>
    <t>Chesterfield 132kV_Clipstone_Bilsthorpe</t>
  </si>
  <si>
    <t>Chesterfield 132kV_Mansfield_Acreage Lane</t>
  </si>
  <si>
    <t>Chesterfield 132kV_Chesterfield 33_Grassmoor</t>
  </si>
  <si>
    <t>Chesterfield 132kV_Alfreton_Meadow Lane</t>
  </si>
  <si>
    <t>Chesterfield 132kV_Clipstone_Crown Farm</t>
  </si>
  <si>
    <t>Chesterfield 132kV_Chesterfield 33_Bolsover</t>
  </si>
  <si>
    <t>Chesterfield 132kV_Alfreton_Ambergate</t>
  </si>
  <si>
    <t>Chesterfield 132kV_Chesterfield 33_Biwaters</t>
  </si>
  <si>
    <t>Chesterfield 132kV_Alfreton_Blackwell</t>
  </si>
  <si>
    <t>Chesterfield 132kV_Clipstone_Budby</t>
  </si>
  <si>
    <t>Chesterfield 132kV_Clipstone_Clipstone 11</t>
  </si>
  <si>
    <t>Chesterfield 132kV_Whitwell_Clowne</t>
  </si>
  <si>
    <t>Chesterfield 132kV_Staveley_Eckington</t>
  </si>
  <si>
    <t>Chesterfield 132kV_Goitside_Eyam (TA&amp;TB)</t>
  </si>
  <si>
    <t>Stalybridge 132kV_Buxton (Part)_Flagg</t>
  </si>
  <si>
    <t>Chesterfield 132kV_Goitside_Goitside 6.6</t>
  </si>
  <si>
    <t>Chesterfield 132kV_Whitwell_Halfway (TA &amp; TB)</t>
  </si>
  <si>
    <t>Stalybridge 132kV_Buxton (Part)_Hindlow</t>
  </si>
  <si>
    <t>Chesterfield 132kV_Whitwell_Holme Carr</t>
  </si>
  <si>
    <t>Chesterfield 132kV_Mansfield_Lime Tree Place</t>
  </si>
  <si>
    <t>Chesterfield 132kV_Clipstone_Ollerton</t>
  </si>
  <si>
    <t>Chesterfield 132kV_Pinxton 132 11__</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</si>
  <si>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</si>
  <si>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</si>
  <si>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</si>
  <si>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</si>
  <si>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</si>
  <si>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</si>
  <si>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132kV_Goitside_Sheffield Road 11</t>
  </si>
  <si>
    <t>Chesterfield 132kV_Goitside_Sheffield Road 6.6</t>
  </si>
  <si>
    <t>Chesterfield 132kV_Mansfield_Skegby Lane</t>
  </si>
  <si>
    <t>Chesterfield 132kV_Alfreton_Somercotes</t>
  </si>
  <si>
    <t>Chesterfield 132kV_Staveley_Staveley 11</t>
  </si>
  <si>
    <t>Chesterfield 132kV_Staveley_Staveley Works</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</si>
  <si>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</si>
  <si>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</si>
  <si>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</si>
  <si>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</si>
  <si>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</si>
  <si>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</si>
  <si>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</si>
  <si>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Willington 132kV</t>
  </si>
  <si>
    <t>Drakelow 132kV</t>
  </si>
  <si>
    <t>Willington 132kV_Derby South__</t>
  </si>
  <si>
    <t>Willington 132kV_Heanor__</t>
  </si>
  <si>
    <t>Willington 132kV_Winster__</t>
  </si>
  <si>
    <t>Drakelow 132kV_Gresley__</t>
  </si>
  <si>
    <t>Drakelow 132kV_Burton South__</t>
  </si>
  <si>
    <t>Willington 132kV_Spondon__</t>
  </si>
  <si>
    <t>Willington 132kV_Derby 33__</t>
  </si>
  <si>
    <t>Drakelow 132kV_Burton 33__</t>
  </si>
  <si>
    <t>Willington 132kV_Stanton__</t>
  </si>
  <si>
    <t>Willington 132kV_Uttoxeter__</t>
  </si>
  <si>
    <t>HYB:[Willington 132kV_Derby South__] &amp; [Willington 132kV_Spondon__]-&gt;Willington 132kV_Spondon_Melbourne (T1 &amp; T2)</t>
  </si>
  <si>
    <t>HYB:[Willington 132kV_Heanor__] &amp; [Willington 132kV_Spondon__]-&gt;Willington 132kV_Heanor_Morley (T1 &amp; T2)</t>
  </si>
  <si>
    <t>HYB:[Drakelow 132kV_Gresley__] &amp; [Drakelow 132kV_Burton South__]-&gt;Drakelow 132kV_Gresley_Gresley (T1 T2 &amp; T3)</t>
  </si>
  <si>
    <t>HYB:[Drakelow 132kV_Burton South__] &amp; [Drakelow 132kV_Burton 33__]-&gt;Drakelow 132kV_Burton South_Station Street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</si>
  <si>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</si>
  <si>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</si>
  <si>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</si>
  <si>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</si>
  <si>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</si>
  <si>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</si>
  <si>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</si>
  <si>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</si>
  <si>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</si>
  <si>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</si>
  <si>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</si>
  <si>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</si>
  <si>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</si>
  <si>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</si>
  <si>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</si>
  <si>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</si>
  <si>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</si>
  <si>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</si>
  <si>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Willington 132kV_Spondon_Spondon 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</si>
  <si>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</si>
  <si>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</si>
  <si>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</si>
  <si>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</si>
  <si>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</si>
  <si>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</si>
  <si>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</si>
  <si>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</si>
  <si>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</si>
  <si>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</si>
  <si>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</si>
  <si>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</si>
  <si>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</si>
  <si>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</si>
  <si>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</si>
  <si>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132kV_Derby 33_Osmaston Road 6.6</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</si>
  <si>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</si>
  <si>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</si>
  <si>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</si>
  <si>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</si>
  <si>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</si>
  <si>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</si>
  <si>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Willington 132kV_Burnaston 132 11 (Toyota)__</t>
  </si>
  <si>
    <t>Willington 132kV_Spondon_Trent Lane</t>
  </si>
  <si>
    <t>Willington 132kV_Heanor_Watnall</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</si>
  <si>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</si>
  <si>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</si>
  <si>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</si>
  <si>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</si>
  <si>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</si>
  <si>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</si>
  <si>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</si>
  <si>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</si>
  <si>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East Claydon 132kV_Network Rail Wolverton__</t>
  </si>
  <si>
    <t>HYB:[East Claydon 132kV_Stony Stratford__] &amp; [East Claydon 132kV_Brackley__]-&gt;East Claydon 132kV_Brackley_Towcester (T1 &amp; T2)</t>
  </si>
  <si>
    <t>HYB:[East Claydon 132kV_Stony Stratford__] &amp; [East Claydon 132kV_Bletchley__]-&gt;East Claydon 132kV_Bletchley_Tattenhoe</t>
  </si>
  <si>
    <t>HYB:[East Claydon 132kV_Bletchley__] &amp; [East Claydon 132kV_Bradwell Abbey__]-&gt;East Claydon 132kV_Bletchley_Fox Milne (T1 &amp; T2)</t>
  </si>
  <si>
    <t>HYB:[East Claydon 132kV_Bletchley__] &amp; [East Claydon 132kV_Bradwell Abbey__]-&gt;East Claydon 132kV_Bletchley_Childs Way (T1 &amp; T2 T3)</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</si>
  <si>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</si>
  <si>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</si>
  <si>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</si>
  <si>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</si>
  <si>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</si>
  <si>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11</t>
  </si>
  <si>
    <t>East Claydon 132kV_Brackley_Brackley Town</t>
  </si>
  <si>
    <t>East Claydon 132kV_Stony Stratford_Buckingham</t>
  </si>
  <si>
    <t>East Claydon 132kV_Stony Stratford_Calvert</t>
  </si>
  <si>
    <t>East Claydon 132kV_Bletchley_Childs Way (T1 &amp; T2 T3)</t>
  </si>
  <si>
    <t>East Claydon 132kV_Bletchley_Fox Milne (T1 &amp; T2)</t>
  </si>
  <si>
    <t>East Claydon 132kV_Stony Stratford_Eldergate</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</si>
  <si>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</si>
  <si>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</si>
  <si>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</si>
  <si>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</si>
  <si>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</si>
  <si>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</si>
  <si>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</si>
  <si>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</si>
  <si>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</si>
  <si>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132kV_Bletchley_Tattenhoe</t>
  </si>
  <si>
    <t>East Claydon 132kV_Brackley_Thenford</t>
  </si>
  <si>
    <t>East Claydon 132kV_Brackley_Towcester (T1 &amp; T2)</t>
  </si>
  <si>
    <t>East Claydon 132kV_Bletchley_Wavendon Gate</t>
  </si>
  <si>
    <t>East Claydon 132kV_Stony Stratford_Wicken</t>
  </si>
  <si>
    <t>East Claydon 132kV_Stony Stratford_Winslow</t>
  </si>
  <si>
    <t>East Claydon 132kV_Bradwell Abbey_Wolverton</t>
  </si>
  <si>
    <t>Enderby 132kV</t>
  </si>
  <si>
    <t>Ratcliffe 132kV</t>
  </si>
  <si>
    <t>Enderby 132kV_Wigston 33__</t>
  </si>
  <si>
    <t>Stoke Bardolph 132kV_Nottingham North 33__</t>
  </si>
  <si>
    <t>Stoke Bardolph 132kV_Nottingham East__</t>
  </si>
  <si>
    <t>Ratcliffe 132kV_Loughborough 33__</t>
  </si>
  <si>
    <t>Enderby 132kV_Coalville__</t>
  </si>
  <si>
    <t>Enderby 132kV_Leicester North__</t>
  </si>
  <si>
    <t>Ratcliffe 132kV_Nottingham__</t>
  </si>
  <si>
    <t>Ratcliffe 132kV_Willoughby__</t>
  </si>
  <si>
    <t>Enderby 132kV_Leicester__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</si>
  <si>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</si>
  <si>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</si>
  <si>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</si>
  <si>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t>
  </si>
  <si>
    <t>Enderby 132kV_Coalville_Worthington</t>
  </si>
  <si>
    <t>Enderby 132kV_Leicester North_Birstall</t>
  </si>
  <si>
    <t>Ratcliffe 132kV_Nottingham_Lenton</t>
  </si>
  <si>
    <t>Stoke Bardolph 132kV_Nottingham East_Arnold (T1 &amp; T2)</t>
  </si>
  <si>
    <t>Stoke Bardolph 132kV_Nottingham North 33_Cinderhill</t>
  </si>
  <si>
    <t>Ratcliffe 132kV_Nottingham_Beeston</t>
  </si>
  <si>
    <t>Ratcliffe 132kV_Nottingham_Sneinton</t>
  </si>
  <si>
    <t>Enderby 132kV_Wigston 33_Alliance and Leicester</t>
  </si>
  <si>
    <t>Ratcliffe 132kV_Loughborough 33_Astrazeneca</t>
  </si>
  <si>
    <t>Enderby 132kV_Coalville_Bardon Road</t>
  </si>
  <si>
    <t>Enderby 132kV_Leicester North_Beaumont Leys</t>
  </si>
  <si>
    <t>Ratcliffe 132kV_Willoughby_British Gypsum</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</si>
  <si>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</si>
  <si>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</si>
  <si>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</si>
  <si>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</si>
  <si>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</si>
  <si>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</si>
  <si>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</si>
  <si>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t>
  </si>
  <si>
    <t>Ratcliffe 132kV_Toton_Chilwell</t>
  </si>
  <si>
    <t>Ratcliffe 132kV_Nottingham_Clifton</t>
  </si>
  <si>
    <t>Enderby 132kV_Coalville_Coalville 11</t>
  </si>
  <si>
    <t>Stoke Bardolph 132kV_Nottingham East_Colwick</t>
  </si>
  <si>
    <t>Ratcliffe 132kV_Nottingham_Cotgrave</t>
  </si>
  <si>
    <t>Enderby 132kV_Coalville_Desford</t>
  </si>
  <si>
    <t>Ratcliffe 132kV_Willoughby_East Leake</t>
  </si>
  <si>
    <t>Stoke Bardolph 132kV_Nottingham East_Gedling</t>
  </si>
  <si>
    <t>Enderby 132kV_Leicester North_Groby Road</t>
  </si>
  <si>
    <t>Enderby 132kV_Leicester East_Hamilton</t>
  </si>
  <si>
    <t>Enderby 132kV_Leicester East_Highfields</t>
  </si>
  <si>
    <t>Enderby 132kV_Hinckley 132 11__</t>
  </si>
  <si>
    <t>Enderby 132kV_Leicester_Hockley Farm</t>
  </si>
  <si>
    <t>Ratcliffe 132kV_Loughborough 33_Shepshed</t>
  </si>
  <si>
    <t>Enderby 132kV_Coalville_Interlink Park</t>
  </si>
  <si>
    <t>Enderby 132kV_Leicester_Jupiter</t>
  </si>
  <si>
    <t>Ratcliffe 132kV_Willoughby_Keyworth</t>
  </si>
  <si>
    <t>Enderby 132kV_Leicester East_Leicester East 6.6</t>
  </si>
  <si>
    <t>Enderby 132kV_Leicester_Leicester 11</t>
  </si>
  <si>
    <t>Enderby 132kV_Leicester North_Leicester North 11</t>
  </si>
  <si>
    <t>Enderby 132kV_Leicester North_Lero 6.6</t>
  </si>
  <si>
    <t>Ratcliffe 132kV_Loughborough 132 11__</t>
  </si>
  <si>
    <t>Enderby 132kV_Coalville_Mantle Lane</t>
  </si>
  <si>
    <t>Stoke Bardolph 132kV_Nottingham East_Mapperley</t>
  </si>
  <si>
    <t>Stoke Bardolph 132kV_Nottingham North 33_Marlborough Road</t>
  </si>
  <si>
    <t>Enderby 132kV_Leicester_Mansfield Street</t>
  </si>
  <si>
    <t>Ratcliffe 132kV_Willoughby_Mountsorrel</t>
  </si>
  <si>
    <t>Enderby 132kV_Coalville_Nailstone</t>
  </si>
  <si>
    <t>Ratcliffe 132kV_Nottingham_Talbot Street</t>
  </si>
  <si>
    <t>Ratcliffe 132kV_Nottingham North 132 11__</t>
  </si>
  <si>
    <t>Ratcliffe 132kV_Nottingham_North Wilford</t>
  </si>
  <si>
    <t>Enderby 132kV_Coalville_Osbaston</t>
  </si>
  <si>
    <t>Ratcliffe 132kV_Loughborough 33_Quorn</t>
  </si>
  <si>
    <t>Enderby 132kV_Leicester_Redcross Street</t>
  </si>
  <si>
    <t>Enderby 132kV_Leicester East_Salutation 6.6</t>
  </si>
  <si>
    <t>Ratcliffe 132kV_Willoughby_South Croxton</t>
  </si>
  <si>
    <t>Enderby 132kV_Leicester East_Stoneygate 6.6</t>
  </si>
  <si>
    <t>Ratcliffe 132kV_Willoughby_Syston</t>
  </si>
  <si>
    <t>Enderby 132kV_Leicester East_Thurmaston</t>
  </si>
  <si>
    <t>Enderby 132kV_Leicester East_Thurnby</t>
  </si>
  <si>
    <t>Ratcliffe 132kV_Toton_Toton 11</t>
  </si>
  <si>
    <t>Ratcliffe 132kV_Nottingham_West Bridgford</t>
  </si>
  <si>
    <t>Enderby 132kV_Wigston 33_Whetstone</t>
  </si>
  <si>
    <t>Enderby 132kV_Wigston 132 11__</t>
  </si>
  <si>
    <t>Ratcliffe 132kV_Willoughby_Willoughby 11</t>
  </si>
  <si>
    <t>Enderby 132kV_Wigston 33_Wigston Magna</t>
  </si>
  <si>
    <t>Ratcliffe 132kV_Nottingham_Wollaton Road</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</si>
  <si>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</si>
  <si>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</si>
  <si>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</si>
  <si>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</si>
  <si>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</si>
  <si>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132kV_Northampton West__</t>
  </si>
  <si>
    <t>Grendon 132kV_Northampton__</t>
  </si>
  <si>
    <t>Grendon 132kV_Corby__</t>
  </si>
  <si>
    <t>Grendon 132kV_Northampton East__</t>
  </si>
  <si>
    <t>Grendon 132kV_Kibworth__</t>
  </si>
  <si>
    <t>Grendon 132kV_Kettering__</t>
  </si>
  <si>
    <t>Grendon 132kV_Irthlingborough__</t>
  </si>
  <si>
    <t>Grendon 132kV_Wellingborough__</t>
  </si>
  <si>
    <t>Grendon 132kV_Oakham__</t>
  </si>
  <si>
    <t>Grendon 132kV_Melton Mowbray__</t>
  </si>
  <si>
    <t>Grendon 132kV_Huntingdon33__</t>
  </si>
  <si>
    <t>Grendon 132kV_RAE3J__</t>
  </si>
  <si>
    <t>HYB:[Grendon 132kV_Northampton West__] &amp; [Grendon 132kV_Northampton__]-&gt;Grendon 132kV_Northampton_Abington (T1 &amp; T2)</t>
  </si>
  <si>
    <t>HYB:[Grendon 132kV_Northampton West__] &amp; [Grendon 132kV_Northampton__]-&gt;Grendon 132kV_Northampton_Pineham (T1 &amp; T2)</t>
  </si>
  <si>
    <t>HYB:[Grendon 132kV_Northampton West__] &amp; [Grendon 132kV_Northampton__]-&gt;Grendon 132kV_Northampton West_Banbury Lane (T1 &amp; T2)</t>
  </si>
  <si>
    <t>HYB:[Grendon 132kV_Northampton West__] &amp; [Grendon 132kV_Kettering__]-&gt;Grendon 132kV_Northampton West_Chapel Brampton (T1 &amp; T2)</t>
  </si>
  <si>
    <t>HYB:[Grendon 132kV_Northampton__] &amp; [Grendon 132kV_Northampton East__]-&gt;Grendon 132kV_Northampton_Brackmills (T1 &amp; T2)</t>
  </si>
  <si>
    <t>HYB:[Grendon 132kV_Corby__] &amp; [Grendon 132kV_Irthlingborough__]-&gt;Grendon 132kV_Corby_Oundle</t>
  </si>
  <si>
    <t>HYB:[Grendon 132kV_Kettering__] &amp; [Grendon 132kV_Irthlingborough__]-&gt;Grendon 132kV_Kettering_Burton Latimer (T1 &amp; T2)</t>
  </si>
  <si>
    <t>HYB:[Grendon 132kV_Kettering__] &amp; [Grendon 132kV_Irthlingborough__]-&gt;Grendon 132kV_Irthlingborough_Pytchley Road (T1 &amp; T2)</t>
  </si>
  <si>
    <t>Grendon 132kV_Oakham_Empingham</t>
  </si>
  <si>
    <t>Grendon 132kV_Kettering_Field Street</t>
  </si>
  <si>
    <t>Grendon 132kV_Irthlingborough_Thrapston</t>
  </si>
  <si>
    <t>Grendon 132kV_Oakham_Uppingham</t>
  </si>
  <si>
    <t>Grendon 132kV_Wellingborough_Little Irchester</t>
  </si>
  <si>
    <t>Grendon 132kV_Corby_Corby No. 2</t>
  </si>
  <si>
    <t>Grendon 132kV_Northampton_Northampton 11</t>
  </si>
  <si>
    <t>Grendon 132kV_Northampton_Abington (T1 &amp; T2)</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</si>
  <si>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</si>
  <si>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</si>
  <si>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</si>
  <si>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</si>
  <si>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</si>
  <si>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</si>
  <si>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</si>
  <si>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</si>
  <si>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</si>
  <si>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</si>
  <si>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</si>
  <si>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</si>
  <si>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132kV_Corby_Corby Central</t>
  </si>
  <si>
    <t>Grendon 132kV_Corby North PS__</t>
  </si>
  <si>
    <t>Grendon 132kV_Northampton East_Denton</t>
  </si>
  <si>
    <t>Grendon 132kV_Kettering_Desborough</t>
  </si>
  <si>
    <t>Grendon 132kV_Northampton East_Earls Barton</t>
  </si>
  <si>
    <t>Grendon 132kV_Corby_Earlstrees</t>
  </si>
  <si>
    <t>Grendon 132kV_Oakham_Exton</t>
  </si>
  <si>
    <t>Grendon 132kV_Wellingborough_Harrold</t>
  </si>
  <si>
    <t>Grendon 132kV_Corby_Hazelwood</t>
  </si>
  <si>
    <t>Grendon 132kV_Wellingborough_Sharnbrook</t>
  </si>
  <si>
    <t>Grendon 132kV_Melton Mowbray_Holwell</t>
  </si>
  <si>
    <t>Grendon 132kV_Huntingdon11__</t>
  </si>
  <si>
    <t>Grendon 132kV_Irthlingborough_Irthlingborough 11</t>
  </si>
  <si>
    <t>Grendon 132kV_Kettering_Kettering North</t>
  </si>
  <si>
    <t>Grendon 132kV_Kibworth_Kibworth 11</t>
  </si>
  <si>
    <t>Grendon 132kV_Northampton West_Kingsthorpe</t>
  </si>
  <si>
    <t>Grendon 132kV_Kibworth_Market Harborough</t>
  </si>
  <si>
    <t>Grendon 132kV_Melton Mowbray_Melton Mowbray 11</t>
  </si>
  <si>
    <t>Grendon 132kV_Northampton West_Northampton West 11</t>
  </si>
  <si>
    <t>Grendon 132kV_Oakham_Oakham 11</t>
  </si>
  <si>
    <t>Grendon 132kV_Corby_Oakley</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</si>
  <si>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</si>
  <si>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</si>
  <si>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</si>
  <si>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</si>
  <si>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</si>
  <si>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</si>
  <si>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</si>
  <si>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</si>
  <si>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</si>
  <si>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</si>
  <si>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132kV_Wellingborough 132 11__</t>
  </si>
  <si>
    <t>Grendon 132kV_Northampton East_Wellingborough Road</t>
  </si>
  <si>
    <t>Grendon 132kV_Northampton_Wootton</t>
  </si>
  <si>
    <t>Staythorpe 132kV</t>
  </si>
  <si>
    <t>Bicker Fen 132kV</t>
  </si>
  <si>
    <t>Walpole 132kV</t>
  </si>
  <si>
    <t>West Burton 132kV____</t>
  </si>
  <si>
    <t>Bicker Fen 132kV_Skegness__</t>
  </si>
  <si>
    <t>West Burton 132kV_Lincoln 33__</t>
  </si>
  <si>
    <t>Staythorpe 132kV_Checkerhouse__</t>
  </si>
  <si>
    <t>Walpole 132kV_Boston__</t>
  </si>
  <si>
    <t>Bicker Fen 132kV_Grantham__</t>
  </si>
  <si>
    <t>Bicker Fen 132kV_Sleaford__</t>
  </si>
  <si>
    <t>Staythorpe 132kV_Hawton__</t>
  </si>
  <si>
    <t>Walpole 132kV_Bourne__</t>
  </si>
  <si>
    <t>Walpole 132kV_Stamford__</t>
  </si>
  <si>
    <t>Walpole 132kV_Network Rail Bretton__</t>
  </si>
  <si>
    <t>Walpole 132kV_Spalding &amp; South Holland__</t>
  </si>
  <si>
    <t>Walpole 132kV_SWAF3J__</t>
  </si>
  <si>
    <t>Walpole 132kV_HEMP3J__</t>
  </si>
  <si>
    <t>Staythorpe 132kV_Worksop__</t>
  </si>
  <si>
    <t>Walpole 132kV_KINL3J__</t>
  </si>
  <si>
    <t>Walpole 132kV_KLBR8J__</t>
  </si>
  <si>
    <t>Walpole 132kV_PETC3J__</t>
  </si>
  <si>
    <t>Walpole 132kV_PETR8J__</t>
  </si>
  <si>
    <t>HYB:[Bicker Fen 132kV_Skegness__] &amp; [Walpole 132kV_Boston__]-&gt;Walpole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</si>
  <si>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</si>
  <si>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</si>
  <si>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132kV_Grantham__] &amp; [Bicker Fen 132kV_Sleaford__]-&gt;Bicker Fen 132kV_Grantham_Billingborough</t>
  </si>
  <si>
    <t>HYB:[Bicker Fen 132kV_Grantham__] &amp; [Bicker Fen 132kV_Sleaford__]-&gt;Bicker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</si>
  <si>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</si>
  <si>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</si>
  <si>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Bicker Fen 132kV_Skegness_Spilsby</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</si>
  <si>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</si>
  <si>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</si>
  <si>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</si>
  <si>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</si>
  <si>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</si>
  <si>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</si>
  <si>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</si>
  <si>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132kV_Checkerhouse_Bevercotes</t>
  </si>
  <si>
    <t>Staythorpe 132kV_Checkerhouse_Hallcroft Road</t>
  </si>
  <si>
    <t>Staythorpe 132kV_Checkerhouse_Misterton</t>
  </si>
  <si>
    <t>Bicker Fen 132kV_Skegness_Alford</t>
  </si>
  <si>
    <t>West Burton 132kV_Lincoln 33_Anderson Lane</t>
  </si>
  <si>
    <t>Staythorpe 132kV_Asfordby 132 11__</t>
  </si>
  <si>
    <t>West Burton 132kV_Lincoln 33_Beevor Street</t>
  </si>
  <si>
    <t>Bicker Fen 132kV_Grantham_Billingborough</t>
  </si>
  <si>
    <t>Staythorpe 132kV_Hawton_Bottesford</t>
  </si>
  <si>
    <t>Walpole 132kV_Bourne_Bourne 11</t>
  </si>
  <si>
    <t>Staythorpe 132kV_Worksop_Manton</t>
  </si>
  <si>
    <t>Staythorpe 132kV_Hawton_Carlton-on-Trent (T1 &amp; T2)</t>
  </si>
  <si>
    <t>Staythorpe 132kV_Hawton_Caythorpe</t>
  </si>
  <si>
    <t>Bicker Fen 132kV_Skegness_Chapel St. Leonards</t>
  </si>
  <si>
    <t>Staythorpe 132kV_Checkerhouse_Checkerhouse 11</t>
  </si>
  <si>
    <t>Bicker Fen 132kV_Sleaford_Cranwell (RAF)</t>
  </si>
  <si>
    <t>Walpole 132kV_Spalding &amp; South Holland_Crowland</t>
  </si>
  <si>
    <t>Bicker Fen 132kV_Sleaford_Leadenham (T1 &amp; T2)</t>
  </si>
  <si>
    <t>West Burton 132kV_Lincoln 33_Doddington Park</t>
  </si>
  <si>
    <t>Walpole 132kV_Boston_Donington</t>
  </si>
  <si>
    <t>Walpole 132kV_Bourne_Dowsby Fen</t>
  </si>
  <si>
    <t>Bicker Fen 132kV_Grantham_Easton</t>
  </si>
  <si>
    <t>West Burton 132kV_Lincoln 33_Fiskerton</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</si>
  <si>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</si>
  <si>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</si>
  <si>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</si>
  <si>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</si>
  <si>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</si>
  <si>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</si>
  <si>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</si>
  <si>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</si>
  <si>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</si>
  <si>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West Burton 132kV_Lincoln 132 11 (GT5)__</t>
  </si>
  <si>
    <t>Walpole 132kV_Spalding &amp; South Holland_Long Sutton</t>
  </si>
  <si>
    <t>Walpole 132kV_Stamford_Market Deeping (T1 &amp; T2)</t>
  </si>
  <si>
    <t>West Burton 132kV_Lincoln 33_Metheringham (T1 &amp; T2 OS)</t>
  </si>
  <si>
    <t>Staythorpe 132kV_Checkerhouse_Misson</t>
  </si>
  <si>
    <t>Walpole 132kV_Boston_Mount Bridge</t>
  </si>
  <si>
    <t>Bicker Fen 132kV_Grantham_New Beacon Road</t>
  </si>
  <si>
    <t>West Burton 132kV_Lincoln 33_North Hykeham</t>
  </si>
  <si>
    <t>Staythorpe 132kV_Checkerhouse_North Wheatley</t>
  </si>
  <si>
    <t>Staythorpe 132kV_Hawton_Southwell</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</si>
  <si>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</si>
  <si>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</si>
  <si>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</si>
  <si>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</si>
  <si>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</si>
  <si>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</si>
  <si>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</si>
  <si>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</si>
  <si>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</si>
  <si>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</si>
  <si>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</si>
  <si>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</si>
  <si>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</si>
  <si>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</si>
  <si>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Walpole 132kV_Boston_Sleaford Road</t>
  </si>
  <si>
    <t>Walpole 132kV_Spalding &amp; South Holland_Spalding 11</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</si>
  <si>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</si>
  <si>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</si>
  <si>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</si>
  <si>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</si>
  <si>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</si>
  <si>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</si>
  <si>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</si>
  <si>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</si>
  <si>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</si>
  <si>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</si>
  <si>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</si>
  <si>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</si>
  <si>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</si>
  <si>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</si>
  <si>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</si>
  <si>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</si>
  <si>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</si>
  <si>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</si>
  <si>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</si>
  <si>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Walpole 132kV_Boston_Wrangle (T1 &amp; T2)</t>
  </si>
  <si>
    <t>HYB:[Berkswell 132kV] &amp; [Coventry 132kV]-&gt;HYB:[Coventry 132kV_Whitley__] &amp; [Berkswell 132kV_Coventry South__]-&gt;Coventry 132kV_Whitley_Dillotford Avenue (T1 &amp; T2)</t>
  </si>
  <si>
    <t>HYB:[Bicker Fen 132kV] &amp; [Walpole 132kV]-&gt;HYB:[Bicker Fen 132kV_Skegness__] &amp; [Walpole 132kV_Boston__]-&gt;Walpole 132kV_Boston_Wrangle (T1 &amp; T2)</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</si>
  <si>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</si>
  <si>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</si>
  <si>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</si>
  <si>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</si>
  <si>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</si>
  <si>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</si>
  <si>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</si>
  <si>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</si>
  <si>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</si>
  <si>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</si>
  <si>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</si>
  <si>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</si>
  <si>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</si>
  <si>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</si>
  <si>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</si>
  <si>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</si>
  <si>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</si>
  <si>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</si>
  <si>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</si>
  <si>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</si>
  <si>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</si>
  <si>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</si>
  <si>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</si>
  <si>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</si>
  <si>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</si>
  <si>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</si>
  <si>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</si>
  <si>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</si>
  <si>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</si>
  <si>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</si>
  <si>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</si>
  <si>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</si>
  <si>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</si>
  <si>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</si>
  <si>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</si>
  <si>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</si>
  <si>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</si>
  <si>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</si>
  <si>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</si>
  <si>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</si>
  <si>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</si>
  <si>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</si>
  <si>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</si>
  <si>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</si>
  <si>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</si>
  <si>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</si>
  <si>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</si>
  <si>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</si>
  <si>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</si>
  <si>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</si>
  <si>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</si>
  <si>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</si>
  <si>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</si>
  <si>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</si>
  <si>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</si>
  <si>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</si>
  <si>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</si>
  <si>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2015</t>
  </si>
  <si>
    <t>1 April 2015</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</si>
  <si>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</si>
  <si>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</si>
  <si>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</si>
  <si>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Prestop Park Farm PV (Import)</t>
  </si>
  <si>
    <t>Smith Hall Farm Solar (Import)</t>
  </si>
  <si>
    <t>Park Farm Solar Ashby (Import)</t>
  </si>
  <si>
    <t>Aston House Solar Farm(Import)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</si>
  <si>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</si>
  <si>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</si>
  <si>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</si>
  <si>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</si>
  <si>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</si>
  <si>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</si>
  <si>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</si>
  <si>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</si>
  <si>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</si>
  <si>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t>
  </si>
  <si>
    <t>Dunlop Factory</t>
  </si>
  <si>
    <t>Bombardier (Import)</t>
  </si>
  <si>
    <t>British Steel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</si>
  <si>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</si>
  <si>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</si>
  <si>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</si>
  <si>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</si>
  <si>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</si>
  <si>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</si>
  <si>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</si>
  <si>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</si>
  <si>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</si>
  <si>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</si>
  <si>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</si>
  <si>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</si>
  <si>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</si>
  <si>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</si>
  <si>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</si>
  <si>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</si>
  <si>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</si>
  <si>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</si>
  <si>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</si>
  <si>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</si>
  <si>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</si>
  <si>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</si>
  <si>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</si>
  <si>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</si>
  <si>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</si>
  <si>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</si>
  <si>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</si>
  <si>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</si>
  <si>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</si>
  <si>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</si>
  <si>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</si>
  <si>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</si>
  <si>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</si>
  <si>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</si>
  <si>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</si>
  <si>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Daw Mill UK Coal</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</si>
  <si>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</si>
  <si>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</si>
  <si>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</si>
  <si>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</si>
  <si>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</si>
  <si>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</si>
  <si>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</si>
  <si>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</si>
  <si>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</si>
  <si>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</si>
  <si>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</si>
  <si>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</si>
  <si>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</si>
  <si>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</si>
  <si>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</si>
  <si>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</si>
  <si>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</si>
  <si>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</si>
  <si>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</si>
  <si>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</si>
  <si>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</si>
  <si>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</si>
  <si>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</si>
  <si>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</si>
  <si>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</si>
  <si>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</si>
  <si>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</si>
  <si>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</si>
  <si>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</si>
  <si>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</si>
  <si>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</si>
  <si>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</si>
  <si>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</si>
  <si>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</si>
  <si>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</si>
  <si>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</si>
  <si>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</si>
  <si>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</si>
  <si>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</si>
  <si>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</si>
  <si>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</si>
  <si>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</si>
  <si>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</si>
  <si>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</si>
  <si>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</si>
  <si>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</si>
  <si>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</si>
  <si>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</si>
  <si>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</si>
  <si>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</si>
  <si>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</si>
  <si>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Lodge Farm Solar Park (Import)</t>
  </si>
  <si>
    <t>Ermine Farm PV (Import)</t>
  </si>
  <si>
    <t>Ridge Solar Park (Import)</t>
  </si>
  <si>
    <t>Winwick Wind Farm (Import)</t>
  </si>
  <si>
    <t>Watford Lodge Wind Farm (Import)</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</si>
  <si>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</si>
  <si>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</si>
  <si>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</si>
  <si>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</si>
  <si>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</si>
  <si>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</si>
  <si>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</si>
  <si>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</si>
  <si>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</si>
  <si>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</si>
  <si>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</si>
  <si>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</si>
  <si>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</si>
  <si>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</si>
  <si>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</si>
  <si>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</si>
  <si>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</si>
  <si>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</si>
  <si>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</si>
  <si>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</si>
  <si>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</si>
  <si>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</si>
  <si>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Solar Park(Imp)</t>
  </si>
  <si>
    <t>Homestead Farm Solar Park(Imp)</t>
  </si>
  <si>
    <t>Grange Solar Farm (Import)</t>
  </si>
  <si>
    <t>Huntingdon Interconnector</t>
  </si>
  <si>
    <t>Arkwright Solar Farm</t>
  </si>
  <si>
    <t>TBA</t>
  </si>
  <si>
    <t>Baddesley Colliery Solar Farm</t>
  </si>
  <si>
    <t>Barnwell Manor Solar Farm</t>
  </si>
  <si>
    <t>Brafield Green Solar Farm</t>
  </si>
  <si>
    <t>Brampton Valley Way Solar Farm</t>
  </si>
  <si>
    <t>Burton Cliff Farm Solar Farm</t>
  </si>
  <si>
    <t>Calvert Landfill EFW</t>
  </si>
  <si>
    <t>Churchover Solar Farm</t>
  </si>
  <si>
    <t>Cockley Road Solar Farm</t>
  </si>
  <si>
    <t>Coventry West Solar Farm</t>
  </si>
  <si>
    <t>Cropwell Road Solar Farm</t>
  </si>
  <si>
    <t>Decoy Farm Crowland</t>
  </si>
  <si>
    <t>Dorcas Lane Wind Farm</t>
  </si>
  <si>
    <t>Elms Farm Solar Farm</t>
  </si>
  <si>
    <t>Fosse Way Solar Farm</t>
  </si>
  <si>
    <t>Grange Fm Gaydon PV</t>
  </si>
  <si>
    <t>Hanby Grange Solar Farm</t>
  </si>
  <si>
    <t>Handley Park Solar Farm</t>
  </si>
  <si>
    <t>Highfield Fm Honington PV</t>
  </si>
  <si>
    <t>Horsemoor Drove Wind Farm</t>
  </si>
  <si>
    <t>John Brookes Sawmill</t>
  </si>
  <si>
    <t>Linridge Farm Solar Farm</t>
  </si>
  <si>
    <t>Little Harrowden Solar Farm</t>
  </si>
  <si>
    <t>Lound Solar Farm</t>
  </si>
  <si>
    <t>Melton Road Solar Farm</t>
  </si>
  <si>
    <t>Moore Farm Solar Farm</t>
  </si>
  <si>
    <t>Morton Solar Farm</t>
  </si>
  <si>
    <t>Nailcote Farm Solar Farm</t>
  </si>
  <si>
    <t>Naish Farm Solar Farm</t>
  </si>
  <si>
    <t>Normanton-Le-Heath PV</t>
  </si>
  <si>
    <t>Occupation Farm Wind Farm</t>
  </si>
  <si>
    <t>Preston Lodge Solar Farm</t>
  </si>
  <si>
    <t>Retford Road Solar Farm</t>
  </si>
  <si>
    <t>Shirebrook Wind Farm</t>
  </si>
  <si>
    <t>Shuttington Fields Solar Farm</t>
  </si>
  <si>
    <t>Standford Solar Farm</t>
  </si>
  <si>
    <t>Strixton Solar Farm</t>
  </si>
  <si>
    <t>Sutton Bonnington PV</t>
  </si>
  <si>
    <t>Swan Valley Wind Farm</t>
  </si>
  <si>
    <t>Sywell Aerodrome PV</t>
  </si>
  <si>
    <t>Tathall End Solar Farm</t>
  </si>
  <si>
    <t>Tithe Farm Solar Farm</t>
  </si>
  <si>
    <t>Town Farm Harold</t>
  </si>
  <si>
    <t>Whitsundoles Solar Farm</t>
  </si>
  <si>
    <t>Wide Lane Solar Farm</t>
  </si>
  <si>
    <t>Wilsthorpe Farm</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</si>
  <si>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</si>
  <si>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</si>
  <si>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</si>
  <si>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</si>
  <si>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</si>
  <si>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</si>
  <si>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</si>
  <si>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</si>
  <si>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</si>
  <si>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</si>
  <si>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</si>
  <si>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</si>
  <si>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</si>
  <si>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</si>
  <si>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</si>
  <si>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</si>
  <si>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</si>
  <si>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</si>
  <si>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</si>
  <si>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</si>
  <si>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</si>
  <si>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</si>
  <si>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</si>
  <si>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</si>
  <si>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</si>
  <si>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</si>
  <si>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</si>
  <si>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</si>
  <si>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</si>
  <si>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</si>
  <si>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</si>
  <si>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</si>
  <si>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</si>
  <si>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</si>
  <si>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</si>
  <si>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</si>
  <si>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</si>
  <si>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</si>
  <si>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</si>
  <si>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</si>
  <si>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</si>
  <si>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</si>
  <si>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</si>
  <si>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</si>
  <si>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</si>
  <si>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</si>
  <si>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</si>
  <si>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</si>
  <si>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</si>
  <si>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</si>
  <si>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</si>
  <si>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</si>
  <si>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</si>
  <si>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</si>
  <si>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</si>
  <si>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</si>
  <si>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</si>
  <si>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</si>
  <si>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</si>
  <si>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</si>
  <si>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</si>
  <si>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</si>
  <si>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</si>
  <si>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</si>
  <si>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</si>
  <si>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</si>
  <si>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</si>
  <si>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</si>
  <si>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</si>
  <si>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</si>
  <si>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</si>
  <si>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</si>
  <si>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Solar Park(Exp)</t>
  </si>
  <si>
    <t>Homestead Farm Solar Park(Exp)</t>
  </si>
  <si>
    <t>Grange Solar Farm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</si>
  <si>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</si>
  <si>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</si>
  <si>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</si>
  <si>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</si>
  <si>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</si>
  <si>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</si>
  <si>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</si>
  <si>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(Export)</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</si>
  <si>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</si>
  <si>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</si>
  <si>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</si>
  <si>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</si>
  <si>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</si>
  <si>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</si>
  <si>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</si>
  <si>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</si>
  <si>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</si>
  <si>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</si>
  <si>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Corby</t>
  </si>
  <si>
    <t>Corby Power demand</t>
  </si>
  <si>
    <t>Derwent</t>
  </si>
  <si>
    <t>Low Voltage Network</t>
  </si>
  <si>
    <t>Low Voltage Substation</t>
  </si>
  <si>
    <t>High Voltage Network</t>
  </si>
  <si>
    <t>High Voltage Substation</t>
  </si>
  <si>
    <t>EHV connected</t>
  </si>
  <si>
    <t>132/EHV connected</t>
  </si>
  <si>
    <t>132/HV connected</t>
  </si>
  <si>
    <t>132kV connected</t>
  </si>
  <si>
    <t>59, 80, 970, 972, 974.</t>
  </si>
  <si>
    <t>N/A</t>
  </si>
  <si>
    <t>1, 2, 3, 4, 5, 6, 7, 8, 9, 10, 11, 13, 16, 19, 22, 25, 28, 31, 34, 37, 40, 43, 46, 49, 52, 58, 81, 82, 83, 84, 85, 100, 101, 102, 103, 104, 105, 106, 107, 108, 109, 110, 111, 112, 152, 153, 154, 246, 247, 800, 801, 802, 803, 804, 821, 900, 901, 971, 973, 986, 987, 990, 993, 994, 995.</t>
  </si>
  <si>
    <t>Glutton Bridge Interconnector</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</si>
  <si>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</si>
  <si>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</si>
  <si>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</si>
  <si>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</si>
  <si>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</si>
  <si>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</si>
  <si>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</si>
  <si>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</si>
  <si>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</si>
  <si>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</si>
  <si>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</si>
  <si>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</si>
  <si>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</si>
  <si>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</si>
  <si>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</si>
  <si>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</si>
  <si>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</si>
  <si>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</si>
  <si>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</si>
  <si>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</si>
  <si>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</si>
  <si>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</si>
  <si>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</si>
  <si>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</si>
  <si>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</si>
  <si>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
  </si>
  <si>
    <t>60, 991</t>
  </si>
  <si>
    <t>Copy EDCM table 4501 range starting B18 and paste into G11.  Extend or reduce print area as required.</t>
  </si>
  <si>
    <t>Prestop Park Farm PV</t>
  </si>
  <si>
    <t>Smith Hall Solar Farm</t>
  </si>
  <si>
    <t>Park Farm Solar Ashby</t>
  </si>
  <si>
    <t>Aston House Solar Farm</t>
  </si>
  <si>
    <t>Network Rail Bytham</t>
  </si>
  <si>
    <t>Network Rail Grantham</t>
  </si>
  <si>
    <t>Network Rail Staythorpe</t>
  </si>
  <si>
    <t>Network Rail Retford</t>
  </si>
  <si>
    <t>Network Rail Rugby</t>
  </si>
  <si>
    <t>Network Rail Tamworth</t>
  </si>
  <si>
    <t>Network Rail Wolverton</t>
  </si>
  <si>
    <t>Bombardier</t>
  </si>
  <si>
    <t>British Steel</t>
  </si>
  <si>
    <t>Acordis</t>
  </si>
  <si>
    <t>GEC Alsthom</t>
  </si>
  <si>
    <t>St Gobain</t>
  </si>
  <si>
    <t>Toyota</t>
  </si>
  <si>
    <t>Derby Co-Generation</t>
  </si>
  <si>
    <t>Rolls Royce Sinfin C</t>
  </si>
  <si>
    <t>ABR Foods</t>
  </si>
  <si>
    <t>Petsoe Wind Farm</t>
  </si>
  <si>
    <t>Castle Cement</t>
  </si>
  <si>
    <t>Rugby Cement</t>
  </si>
  <si>
    <t>Coventry &amp; Solihull Waste</t>
  </si>
  <si>
    <t>Bentinck Generation</t>
  </si>
  <si>
    <t>Asfordby 132kV</t>
  </si>
  <si>
    <t>Calvert Landfill</t>
  </si>
  <si>
    <t>Weldon Landfill</t>
  </si>
  <si>
    <t>Goosy Lodge Power</t>
  </si>
  <si>
    <t>BAR Honda</t>
  </si>
  <si>
    <t>Burton Wolds Wind Farm</t>
  </si>
  <si>
    <t>Network Rail Bretton</t>
  </si>
  <si>
    <t>Daneshill Landfill</t>
  </si>
  <si>
    <t>Newton Longville Landfill</t>
  </si>
  <si>
    <t>Hollies Wind Farm</t>
  </si>
  <si>
    <t>Lynn Wind Farm</t>
  </si>
  <si>
    <t>Inner Dowsing Wind Farm</t>
  </si>
  <si>
    <t>Bicker Fen</t>
  </si>
  <si>
    <t>London Road Heat Station</t>
  </si>
  <si>
    <t>Lindhurst Wind Farm</t>
  </si>
  <si>
    <t>Swinford Wind Farm</t>
  </si>
  <si>
    <t>Burton Wolds Wind Farm phase 2</t>
  </si>
  <si>
    <t>Shacks Barn Generation</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</si>
  <si>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</si>
  <si>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</si>
  <si>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</si>
  <si>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</si>
  <si>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</si>
  <si>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</si>
  <si>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</si>
  <si>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</si>
  <si>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</si>
  <si>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</si>
  <si>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</si>
  <si>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</si>
  <si>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</si>
  <si>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</si>
  <si>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</si>
  <si>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Leamington STOR</t>
  </si>
  <si>
    <t>Low Farm Anaerobic Dig</t>
  </si>
  <si>
    <t>Turweston Airfield Solar Farm</t>
  </si>
  <si>
    <t>Burton Pedwardine Solar</t>
  </si>
  <si>
    <t>Little Morton Farm Solar</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</si>
  <si>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</si>
  <si>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</si>
  <si>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</si>
  <si>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</si>
  <si>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</si>
  <si>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</si>
  <si>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</si>
  <si>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</si>
  <si>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</si>
  <si>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</si>
  <si>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</si>
  <si>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</si>
  <si>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</si>
  <si>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</si>
  <si>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</si>
  <si>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Bilsthorpe Solar Farm</t>
  </si>
  <si>
    <t>Hall Farm PV</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</si>
  <si>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</si>
  <si>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</si>
  <si>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</si>
  <si>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</si>
  <si>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</si>
  <si>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</si>
  <si>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</si>
  <si>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</si>
  <si>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</si>
  <si>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</si>
  <si>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</si>
  <si>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Gawcott Fields Farm Solar Park</t>
  </si>
  <si>
    <t>Homestead Farm Solar Park</t>
  </si>
  <si>
    <t>Grange Farm Solar Farm</t>
  </si>
  <si>
    <t>Corby Power generation</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</si>
  <si>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</si>
  <si>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</si>
  <si>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</si>
  <si>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</si>
  <si>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</si>
  <si>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</si>
  <si>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</si>
  <si>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</si>
  <si>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</si>
  <si>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</si>
  <si>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</si>
  <si>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</si>
  <si>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</si>
  <si>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</si>
  <si>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</si>
  <si>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</si>
  <si>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</si>
  <si>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</si>
  <si>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</si>
  <si>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</si>
  <si>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</si>
  <si>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</si>
  <si>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</si>
  <si>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Export 12</t>
  </si>
  <si>
    <t>New Import 13</t>
  </si>
  <si>
    <t>New Export 13</t>
  </si>
  <si>
    <t>New Import 14</t>
  </si>
  <si>
    <t>New Export 14</t>
  </si>
  <si>
    <t>New Import 15</t>
  </si>
  <si>
    <t>New Export 15</t>
  </si>
  <si>
    <t>New Import 17</t>
  </si>
  <si>
    <t>New Export 17</t>
  </si>
  <si>
    <t>New Import 19</t>
  </si>
  <si>
    <t>New Export 19</t>
  </si>
  <si>
    <t>New Import 20</t>
  </si>
  <si>
    <t>New Export 20</t>
  </si>
  <si>
    <t>New Import 21</t>
  </si>
  <si>
    <t>New Export 21</t>
  </si>
  <si>
    <t>New Import 22</t>
  </si>
  <si>
    <t>New Export 22</t>
  </si>
  <si>
    <t>New Import 23</t>
  </si>
  <si>
    <t>New Export 23</t>
  </si>
  <si>
    <t>New Import 24</t>
  </si>
  <si>
    <t>New Export 24</t>
  </si>
  <si>
    <t>New Import 25</t>
  </si>
  <si>
    <t>New Export 25</t>
  </si>
  <si>
    <t>New Import 26</t>
  </si>
  <si>
    <t>New Export 26</t>
  </si>
  <si>
    <t>New Import 27</t>
  </si>
  <si>
    <t>New Export 27</t>
  </si>
  <si>
    <t>New Import 28</t>
  </si>
  <si>
    <t>New Export 28</t>
  </si>
  <si>
    <t>New Import 29</t>
  </si>
  <si>
    <t>New Export 29</t>
  </si>
  <si>
    <t>New Import 31</t>
  </si>
  <si>
    <t>New Export 31</t>
  </si>
  <si>
    <t>New Import 32</t>
  </si>
  <si>
    <t>New Export 32</t>
  </si>
  <si>
    <t>New Import 34</t>
  </si>
  <si>
    <t>New Export 34</t>
  </si>
  <si>
    <t>New Import 35</t>
  </si>
  <si>
    <t>New Export 35</t>
  </si>
  <si>
    <t>New Import 36</t>
  </si>
  <si>
    <t>New Export 36</t>
  </si>
  <si>
    <t>New Import 38</t>
  </si>
  <si>
    <t>New Export 38</t>
  </si>
  <si>
    <t>New Import 39</t>
  </si>
  <si>
    <t>New Export 39</t>
  </si>
  <si>
    <t>New Import 40</t>
  </si>
  <si>
    <t>New Export 40</t>
  </si>
  <si>
    <t>New Import 41</t>
  </si>
  <si>
    <t>New Export 41</t>
  </si>
  <si>
    <t>New Import 42</t>
  </si>
  <si>
    <t>New Export 42</t>
  </si>
  <si>
    <t>New Import 43</t>
  </si>
  <si>
    <t>New Export 43</t>
  </si>
  <si>
    <t>New Import 44</t>
  </si>
  <si>
    <t>New Export 44</t>
  </si>
  <si>
    <t>New Import 45</t>
  </si>
  <si>
    <t>New Export 45</t>
  </si>
  <si>
    <t>New Import 46</t>
  </si>
  <si>
    <t>New Export 46</t>
  </si>
  <si>
    <t>New Import 47</t>
  </si>
  <si>
    <t>New Export 47</t>
  </si>
  <si>
    <t>New Import 49</t>
  </si>
  <si>
    <t>New Export 49</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</si>
  <si>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</si>
  <si>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Grange Solar Farm</t>
  </si>
  <si>
    <t>Bambers Farm Wind Farm</t>
  </si>
  <si>
    <t>Vine House Wind Farm</t>
  </si>
  <si>
    <t>Red House Wind Farm</t>
  </si>
  <si>
    <t>1100039676690,
1100039676706</t>
  </si>
  <si>
    <t>1100039676965,
1100039676974</t>
  </si>
  <si>
    <t>1160001139525,
1160001030330</t>
  </si>
  <si>
    <t>1100050311194,
1100050311185</t>
  </si>
  <si>
    <t>1100039600060,
1100050311167</t>
  </si>
  <si>
    <t>1100050013290,
1100050314594</t>
  </si>
  <si>
    <t>1160000116234,
1160000135185</t>
  </si>
  <si>
    <t>1170000352384,
1170000352409</t>
  </si>
  <si>
    <t>1100039601923,
1100039601932</t>
  </si>
  <si>
    <t>1100039605139,
1100039605148</t>
  </si>
  <si>
    <t>1100039601116,
1100050484817</t>
  </si>
  <si>
    <t>1100039603647,
1100039603656</t>
  </si>
  <si>
    <t>1100050674421,
1100050677575</t>
  </si>
  <si>
    <t>1160000002893,
1160000065918</t>
  </si>
  <si>
    <t>1160001007100,
1160001122717</t>
  </si>
  <si>
    <t>1170000086612,
1170000091783,
1170000091792,
1170000091808</t>
  </si>
  <si>
    <t>1160000745066,
1130000079897</t>
  </si>
  <si>
    <t>New Import 50</t>
  </si>
  <si>
    <t>New Export 50</t>
  </si>
  <si>
    <t>New Import 51</t>
  </si>
  <si>
    <t>New Export 51</t>
  </si>
  <si>
    <t xml:space="preserve"> </t>
  </si>
  <si>
    <t>1100039676983,
1100039676992</t>
  </si>
  <si>
    <t>22, 34, 43</t>
  </si>
  <si>
    <t>83, 85</t>
  </si>
  <si>
    <t>60, 90, 91, 92, 93, 94, 95, 96, 97, 98, 99, 113, 114, 115, 116, 117, 118, 119, 120, 121,122, 123, 124, 125,126, 127, 128, 129,130,131, 132, 149, 150, 151, 929, 975, 977, 991, 996.</t>
  </si>
  <si>
    <t>HYB:[Coventry 132kV_Pailton__] &amp; [Coventry 132kV_Rugby__]-&gt;Coventry 132kV_Rugby_Rugby Gateway</t>
  </si>
  <si>
    <t>HYB:[Coventry 132kV_Pailton__] &amp; [Coventry 132kV_Hinckley 33__]-&gt;Coventry 132kV_Pailton_Sapcote (T1 &amp; T2)</t>
  </si>
  <si>
    <t>HYB:[Coventry 132kV_Daventry__] &amp; [Coventry 132kV_Rugby__]-&gt;Coventry 132kV_Daventry_Crick (T1 &amp; T2 T3)</t>
  </si>
  <si>
    <t>Berkswell 132kV_Warwick 33_Banbury Road</t>
  </si>
  <si>
    <t>Coventry 132kV_Rugby_Rugby 11</t>
  </si>
  <si>
    <t>Berkswell 132kV_Coventry South_Coventry South 11</t>
  </si>
  <si>
    <t>Coventry 132kV_Daventry_Crick (T1 &amp; T2 T3)</t>
  </si>
  <si>
    <t>Berkswell 132kV_Coventry South_Spon Street 6.6 (T1 &amp; T2)</t>
  </si>
  <si>
    <t>Coventry 132kV_Hinckley 33_Wood Lane</t>
  </si>
  <si>
    <t>Chesterfield 132kV_Alfreton__</t>
  </si>
  <si>
    <t>Chesterfield 132kV_Annesley (1 &amp; 2)__</t>
  </si>
  <si>
    <t>Chesterfield 132kV_Annesley (3 &amp; 4)__</t>
  </si>
  <si>
    <t>Stalybridge 132kV_Buxton (Part)__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</si>
  <si>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</si>
  <si>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</si>
  <si>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</si>
  <si>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</si>
  <si>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</si>
  <si>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</si>
  <si>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</si>
  <si>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HYB:[Stalybridge 132kV_Buxton (Part)__] &amp; [Chesterfield 132kV_Goitside__]-&gt;Chesterfield 132kV_Goitside_Eyam (TA&amp;TB)</t>
  </si>
  <si>
    <t>Chesterfield 132kV_Annesley (3 &amp; 4)_Sutton Junction (T1 T2 &amp; T3)</t>
  </si>
  <si>
    <t>Chesterfield 132kV_Annesley (1 &amp; 2)_Calverton</t>
  </si>
  <si>
    <t>Chesterfield 132kV_Annesley (3 &amp; 4)_Annesley (Kirkby)</t>
  </si>
  <si>
    <t>Chesterfield 132kV_Annesley (1 &amp; 2)_Blidworth</t>
  </si>
  <si>
    <t>Chesterfield 132kV_Annesley (1 &amp; 2)_Farnsfield</t>
  </si>
  <si>
    <t>Chesterfield 132kV_Annesley (1 &amp; 2)_Hucknall</t>
  </si>
  <si>
    <t>Chesterfield 132kV_Annesley (3 &amp; 4)_Huthwaite</t>
  </si>
  <si>
    <t>Chesterfield 132kV_Annesley (1 &amp; 2)_Sherwood Park</t>
  </si>
  <si>
    <t>Willington 132kV_Derby South (GT5) (R.R Sinfin 'C')__</t>
  </si>
  <si>
    <t>HYB:[Drakelow 132kV_Burton South__] &amp; [Drakelow 132kV_Burton 33__]-&gt;Drakelow 132kV_Burton South_Wellington Street (T1 T2 &amp; T3)</t>
  </si>
  <si>
    <t>Willington 132kV_Spondon_Long Eaton (T3)</t>
  </si>
  <si>
    <t>Drakelow 132kV_Burton South_Wellington Street (T1 T2 &amp; T3)</t>
  </si>
  <si>
    <t>_NO NAME_ [CALW3GE-CALW3L]</t>
  </si>
  <si>
    <t>East Claydon 132kV_Bradwell Abbey_Campbell Park</t>
  </si>
  <si>
    <t>East Claydon 132kV_Bradwell Abbey_Hanslope Park (T1 &amp; T2 OS)</t>
  </si>
  <si>
    <t>Stoke Bardolph 132kV</t>
  </si>
  <si>
    <t>HYB:[Stoke Bardolph 132kV_Nottingham East__] &amp; [Ratcliffe 132kV_Nottingham__]-&gt;Stoke Bardolph 132kV_Nottingham East_St Anns (T2 &amp; T3 &amp; T4)</t>
  </si>
  <si>
    <t>Stoke Bardolph 132kV_Nottingham North 33_Bilborough (T1 &amp; T2)</t>
  </si>
  <si>
    <t>Ratcliffe 132kV_Willoughby_Bingham (T1)</t>
  </si>
  <si>
    <t>Ratcliffe 132kV_Toton_Long Eaton (T1, T2)</t>
  </si>
  <si>
    <t>Ratcliffe 132kV_Willoughby_Old Dalby (T2)</t>
  </si>
  <si>
    <t>Ratcliffe 132kV_Ratcliffe PS Dem__</t>
  </si>
  <si>
    <t>Stoke Bardolph 132kV_Nottingham East_St Anns (T2 &amp; T3 &amp; T4)</t>
  </si>
  <si>
    <t>_NO NAME_ [AIRF3WF-WELL3L-WELL3K]</t>
  </si>
  <si>
    <t>Grendon 132kV_ARA5J__</t>
  </si>
  <si>
    <t>Grendon 132kV_Kibworth_Farndon Road (T1 &amp; T2)</t>
  </si>
  <si>
    <t>Grendon 132kV_Oakham_Market Overton (T1)</t>
  </si>
  <si>
    <t>Grendon 132kV_Melton Mowbray_Old Dalby (T1)</t>
  </si>
  <si>
    <t>HYB:[Staythorpe 132kV] &amp; [Walpole 132kV]-&gt;Staythorpe 132kV_Network Rail Bytham (GT1 &amp; GT2)__</t>
  </si>
  <si>
    <t>Staythorpe 132kV_Network Rail Bytham (GT1 &amp; GT2)__</t>
  </si>
  <si>
    <t>Bicker Fen 132kV_Network Rail Grantham (GT1 &amp; GT2)__</t>
  </si>
  <si>
    <t>Staythorpe 132kV_Network Rail Retford (GT1 &amp; GT2)__</t>
  </si>
  <si>
    <t>Staythorpe 132kV_Hawton_Bingham (T2)</t>
  </si>
  <si>
    <t>Bicker Fen 132kV_Grantham_Market Overton (T2)</t>
  </si>
  <si>
    <t>HYB:[] &amp; [Chesterfield 132kV]-&gt;HYB:[Stalybridge 132kV_Buxton (Part)__] &amp; [Chesterfield 132kV_Goitside__]-&gt;Chesterfield 132kV_Goitside_Eyam (TA&amp;TB)</t>
  </si>
  <si>
    <t>HYB:[Stoke Bardolph 132kV] &amp; [Ratcliffe 132kV]-&gt;HYB:[Stoke Bardolph 132kV_Nottingham East__] &amp; [Ratcliffe 132kV_Nottingham__]-&gt;Stoke Bardolph 132kV_Nottingham East_St Anns (T2 &amp; T3 &amp; T4)</t>
  </si>
  <si>
    <t>Final</t>
  </si>
  <si>
    <t>Glebe Farm Podington PV</t>
  </si>
  <si>
    <t>10300</t>
  </si>
  <si>
    <t>4,  8,  10</t>
  </si>
  <si>
    <t>16, 19, 28, 31, 49, 52</t>
  </si>
  <si>
    <t>Lockington Solar Farm</t>
  </si>
  <si>
    <t>Rolleston Park 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</si>
</sst>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s>
  <fonts count="33"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2"/>
      <name val="Arial"/>
      <family val="2"/>
    </font>
    <font>
      <sz val="10"/>
      <color theme="1"/>
      <name val="Arial"/>
      <family val="2"/>
    </font>
    <font>
      <sz val="11"/>
      <color theme="3"/>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9"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2" fillId="0" borderId="0"/>
    <xf numFmtId="0" fontId="5" fillId="0" borderId="0"/>
    <xf numFmtId="0" fontId="26" fillId="25"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26" fillId="26" borderId="0" applyNumberFormat="0" applyBorder="0" applyAlignment="0" applyProtection="0"/>
    <xf numFmtId="0" fontId="1" fillId="0" borderId="0"/>
  </cellStyleXfs>
  <cellXfs count="30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6" fillId="0" borderId="3" xfId="0" applyFont="1" applyBorder="1" applyAlignment="1">
      <alignment vertical="top" wrapText="1"/>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2" fillId="2" borderId="0" xfId="4" applyFill="1" applyAlignment="1" applyProtection="1">
      <alignment vertical="center"/>
      <protection hidden="1"/>
    </xf>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left" vertical="center" wrapText="1"/>
    </xf>
    <xf numFmtId="170" fontId="18" fillId="13" borderId="1" xfId="0" applyNumberFormat="1" applyFont="1" applyFill="1" applyBorder="1" applyAlignment="1" applyProtection="1">
      <alignment horizontal="center" vertical="center"/>
      <protection locked="0"/>
    </xf>
    <xf numFmtId="171" fontId="18" fillId="13" borderId="1" xfId="0" applyNumberFormat="1" applyFont="1" applyFill="1" applyBorder="1" applyAlignment="1" applyProtection="1">
      <alignment horizontal="center" vertical="center"/>
      <protection locked="0"/>
    </xf>
    <xf numFmtId="170" fontId="18" fillId="15" borderId="1" xfId="0" applyNumberFormat="1" applyFont="1" applyFill="1" applyBorder="1" applyAlignment="1" applyProtection="1">
      <alignment horizontal="center" vertical="center"/>
      <protection locked="0"/>
    </xf>
    <xf numFmtId="171" fontId="18" fillId="15" borderId="1" xfId="0" applyNumberFormat="1" applyFont="1" applyFill="1" applyBorder="1" applyAlignment="1" applyProtection="1">
      <alignment horizontal="center" vertical="center"/>
      <protection locked="0"/>
    </xf>
    <xf numFmtId="0" fontId="6" fillId="14" borderId="1" xfId="0" quotePrefix="1" applyFont="1" applyFill="1" applyBorder="1" applyAlignment="1">
      <alignment horizontal="center" vertical="center" wrapText="1"/>
    </xf>
    <xf numFmtId="171" fontId="18" fillId="16" borderId="1" xfId="0" applyNumberFormat="1" applyFont="1" applyFill="1" applyBorder="1" applyAlignment="1" applyProtection="1">
      <alignment horizontal="center" vertical="center"/>
      <protection locked="0"/>
    </xf>
    <xf numFmtId="0" fontId="6" fillId="17"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7" fillId="12" borderId="1" xfId="0" applyNumberFormat="1" applyFont="1" applyFill="1" applyBorder="1" applyAlignment="1">
      <alignment horizontal="left" vertical="center" wrapText="1"/>
    </xf>
    <xf numFmtId="49" fontId="17" fillId="12" borderId="1" xfId="0" applyNumberFormat="1" applyFont="1" applyFill="1" applyBorder="1" applyAlignment="1" applyProtection="1">
      <alignment vertical="center" wrapText="1"/>
    </xf>
    <xf numFmtId="0" fontId="6" fillId="7" borderId="1" xfId="0" quotePrefix="1" applyFont="1" applyFill="1" applyBorder="1" applyAlignment="1" applyProtection="1">
      <alignment horizontal="center" vertical="center" wrapText="1"/>
    </xf>
    <xf numFmtId="49" fontId="17" fillId="12" borderId="1" xfId="0" quotePrefix="1" applyNumberFormat="1" applyFont="1" applyFill="1" applyBorder="1" applyAlignment="1">
      <alignment horizontal="left" vertical="center" wrapText="1"/>
    </xf>
    <xf numFmtId="49" fontId="17" fillId="12" borderId="1" xfId="0" quotePrefix="1" applyNumberFormat="1" applyFont="1" applyFill="1" applyBorder="1" applyAlignment="1" applyProtection="1">
      <alignment horizontal="left"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74" fontId="21" fillId="20" borderId="1" xfId="0" applyNumberFormat="1" applyFont="1" applyFill="1" applyBorder="1" applyAlignment="1" applyProtection="1">
      <alignment horizontal="center" vertical="center"/>
      <protection locked="0"/>
    </xf>
    <xf numFmtId="165" fontId="22" fillId="21"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4" fontId="21" fillId="23" borderId="1" xfId="0" applyNumberFormat="1" applyFont="1" applyFill="1" applyBorder="1" applyAlignment="1" applyProtection="1">
      <alignment horizontal="center" vertical="center"/>
      <protection locked="0"/>
    </xf>
    <xf numFmtId="175" fontId="22" fillId="19" borderId="1" xfId="0" applyNumberFormat="1" applyFont="1" applyFill="1" applyBorder="1" applyAlignment="1" applyProtection="1">
      <alignment horizontal="center" vertical="center"/>
      <protection locked="0"/>
    </xf>
    <xf numFmtId="174" fontId="22" fillId="20"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4" fontId="22" fillId="21"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xf>
    <xf numFmtId="176" fontId="22" fillId="21"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4" fontId="5"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2" fillId="22"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177"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6" fillId="7" borderId="1" xfId="0" applyFont="1" applyFill="1" applyBorder="1" applyAlignment="1">
      <alignment horizontal="center" vertical="center" wrapText="1"/>
    </xf>
    <xf numFmtId="0" fontId="0" fillId="18"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49"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3" borderId="1" xfId="7" applyNumberFormat="1" applyFont="1" applyFill="1" applyBorder="1" applyAlignment="1" applyProtection="1">
      <alignment horizontal="center" vertical="center"/>
      <protection locked="0"/>
    </xf>
    <xf numFmtId="164" fontId="3" fillId="13"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1" fillId="18"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7"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27"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7" fillId="18" borderId="0" xfId="7" applyFont="1" applyFill="1" applyBorder="1" applyAlignment="1">
      <alignment vertical="center"/>
    </xf>
    <xf numFmtId="0" fontId="16" fillId="18" borderId="0" xfId="2" applyNumberFormat="1" applyFont="1" applyFill="1" applyBorder="1" applyAlignment="1" applyProtection="1">
      <alignment horizontal="center" vertical="center" wrapText="1"/>
    </xf>
    <xf numFmtId="0" fontId="16" fillId="18" borderId="14" xfId="2" applyNumberFormat="1" applyFont="1" applyFill="1" applyBorder="1" applyAlignment="1">
      <alignment horizontal="center" vertical="center" wrapText="1"/>
    </xf>
    <xf numFmtId="0" fontId="6" fillId="18" borderId="0" xfId="0" applyFont="1" applyFill="1" applyBorder="1" applyAlignment="1">
      <alignment horizontal="left" vertical="center" wrapText="1"/>
    </xf>
    <xf numFmtId="0" fontId="5" fillId="18" borderId="0" xfId="0" applyFont="1" applyFill="1" applyBorder="1" applyAlignment="1">
      <alignment horizontal="left" vertical="center" wrapText="1"/>
    </xf>
    <xf numFmtId="0" fontId="16" fillId="18" borderId="0" xfId="2" applyNumberFormat="1" applyFont="1" applyFill="1" applyBorder="1" applyAlignment="1">
      <alignment vertical="center" wrapText="1"/>
    </xf>
    <xf numFmtId="0" fontId="5" fillId="18" borderId="10" xfId="0" applyFont="1" applyFill="1" applyBorder="1" applyAlignment="1">
      <alignment horizontal="center" vertical="center" wrapText="1"/>
    </xf>
    <xf numFmtId="0" fontId="16" fillId="18" borderId="10" xfId="2" applyNumberFormat="1" applyFont="1" applyFill="1" applyBorder="1" applyAlignment="1">
      <alignment horizontal="center" vertical="center" wrapText="1"/>
    </xf>
    <xf numFmtId="0" fontId="6" fillId="0" borderId="7" xfId="0" applyFont="1" applyBorder="1" applyAlignment="1">
      <alignment vertical="top" wrapText="1"/>
    </xf>
    <xf numFmtId="0" fontId="6" fillId="0" borderId="1" xfId="0" applyFont="1" applyBorder="1" applyAlignment="1">
      <alignment vertical="top" wrapText="1"/>
    </xf>
    <xf numFmtId="165" fontId="0" fillId="0" borderId="1" xfId="0" applyNumberFormat="1" applyBorder="1" applyAlignment="1">
      <alignment horizontal="center" vertical="center"/>
    </xf>
    <xf numFmtId="0" fontId="5" fillId="0" borderId="1" xfId="0" applyFont="1" applyBorder="1" applyAlignment="1">
      <alignment vertical="center"/>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7" fillId="19" borderId="1"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0" borderId="16" xfId="0" applyFont="1" applyFill="1" applyBorder="1" applyAlignment="1">
      <alignment vertical="center" wrapText="1"/>
    </xf>
    <xf numFmtId="0" fontId="5" fillId="0" borderId="1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1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Border="1" applyAlignment="1">
      <alignment vertical="center" wrapText="1"/>
    </xf>
    <xf numFmtId="0" fontId="5" fillId="0" borderId="19" xfId="0" applyFont="1" applyFill="1" applyBorder="1" applyAlignment="1">
      <alignment horizontal="center" vertical="center" wrapText="1"/>
    </xf>
    <xf numFmtId="174" fontId="21" fillId="20" borderId="4" xfId="0" applyNumberFormat="1" applyFont="1" applyFill="1" applyBorder="1" applyAlignment="1" applyProtection="1">
      <alignment horizontal="center" vertical="center" wrapText="1"/>
      <protection locked="0"/>
    </xf>
    <xf numFmtId="49" fontId="15" fillId="5" borderId="8" xfId="3" applyNumberFormat="1" applyFont="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12" fillId="0" borderId="0" xfId="4" applyFont="1" applyFill="1" applyAlignment="1" applyProtection="1">
      <alignment horizontal="left"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14" fontId="5" fillId="0" borderId="0" xfId="7" applyNumberFormat="1"/>
    <xf numFmtId="0" fontId="5" fillId="0" borderId="0" xfId="7" quotePrefix="1" applyAlignment="1">
      <alignment horizontal="left"/>
    </xf>
    <xf numFmtId="0" fontId="5" fillId="0" borderId="0" xfId="7" quotePrefix="1" applyFont="1" applyAlignment="1">
      <alignment horizontal="left"/>
    </xf>
    <xf numFmtId="0" fontId="5" fillId="0" borderId="0" xfId="7" applyFont="1"/>
    <xf numFmtId="0" fontId="5" fillId="30" borderId="0" xfId="7" applyFont="1" applyFill="1" applyAlignment="1">
      <alignment horizontal="left"/>
    </xf>
    <xf numFmtId="0" fontId="28" fillId="0" borderId="0" xfId="7" applyFont="1"/>
    <xf numFmtId="0" fontId="5" fillId="0" borderId="0" xfId="7" applyProtection="1"/>
    <xf numFmtId="0" fontId="12" fillId="0" borderId="0" xfId="4" applyAlignment="1" applyProtection="1"/>
    <xf numFmtId="0" fontId="5" fillId="0" borderId="0" xfId="7" applyFill="1" applyBorder="1" applyProtection="1"/>
    <xf numFmtId="0" fontId="5" fillId="2" borderId="0" xfId="7"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5" fillId="0" borderId="0" xfId="7" applyFill="1" applyAlignment="1" applyProtection="1">
      <alignment vertical="center"/>
    </xf>
    <xf numFmtId="0" fontId="5" fillId="0" borderId="0" xfId="7" applyAlignment="1" applyProtection="1">
      <alignment wrapText="1"/>
    </xf>
    <xf numFmtId="0" fontId="6" fillId="7" borderId="7" xfId="7" applyFont="1" applyFill="1" applyBorder="1" applyAlignment="1" applyProtection="1">
      <alignment horizontal="left" vertical="center" wrapText="1"/>
    </xf>
    <xf numFmtId="0" fontId="5" fillId="12" borderId="1" xfId="11" quotePrefix="1" applyFont="1" applyFill="1" applyBorder="1" applyAlignment="1" applyProtection="1">
      <alignment horizontal="center" vertical="center" wrapText="1"/>
    </xf>
    <xf numFmtId="0" fontId="5" fillId="31" borderId="1" xfId="12" quotePrefix="1" applyFont="1" applyFill="1" applyBorder="1" applyAlignment="1" applyProtection="1">
      <alignment horizontal="center" vertical="center" wrapText="1"/>
    </xf>
    <xf numFmtId="0" fontId="5" fillId="12" borderId="1" xfId="13" applyFont="1" applyFill="1" applyBorder="1" applyAlignment="1" applyProtection="1">
      <alignment vertical="center"/>
      <protection locked="0"/>
    </xf>
    <xf numFmtId="178" fontId="31" fillId="32" borderId="6" xfId="14" applyNumberFormat="1" applyFill="1" applyBorder="1" applyAlignment="1" applyProtection="1">
      <alignment vertical="center"/>
    </xf>
    <xf numFmtId="178" fontId="31" fillId="32" borderId="1" xfId="14" applyNumberFormat="1" applyFill="1" applyBorder="1" applyAlignment="1" applyProtection="1">
      <alignment vertical="center"/>
    </xf>
    <xf numFmtId="177" fontId="31" fillId="32" borderId="1" xfId="14" applyNumberFormat="1" applyFill="1" applyBorder="1" applyAlignment="1" applyProtection="1">
      <alignment vertical="center"/>
    </xf>
    <xf numFmtId="177" fontId="31" fillId="33" borderId="1" xfId="15" applyNumberFormat="1" applyFill="1" applyBorder="1" applyAlignment="1" applyProtection="1">
      <alignment vertical="center"/>
    </xf>
    <xf numFmtId="0" fontId="6" fillId="7" borderId="1" xfId="7" applyFont="1" applyFill="1" applyBorder="1" applyAlignment="1" applyProtection="1">
      <alignment horizontal="left" vertical="center" wrapText="1"/>
    </xf>
    <xf numFmtId="0" fontId="5" fillId="12" borderId="1" xfId="13" applyFont="1" applyFill="1" applyBorder="1" applyAlignment="1" applyProtection="1">
      <alignment vertical="center" wrapText="1"/>
    </xf>
    <xf numFmtId="179" fontId="31" fillId="32" borderId="1" xfId="14" applyNumberFormat="1" applyFill="1" applyBorder="1" applyAlignment="1" applyProtection="1">
      <alignment vertical="center"/>
      <protection locked="0"/>
    </xf>
    <xf numFmtId="179" fontId="5" fillId="32" borderId="1" xfId="14" applyNumberFormat="1" applyFont="1" applyFill="1" applyBorder="1" applyAlignment="1" applyProtection="1">
      <alignment vertical="center"/>
      <protection locked="0"/>
    </xf>
    <xf numFmtId="179" fontId="5" fillId="33" borderId="1" xfId="14" applyNumberFormat="1" applyFont="1" applyFill="1" applyBorder="1" applyAlignment="1" applyProtection="1">
      <alignment vertical="center"/>
      <protection locked="0"/>
    </xf>
    <xf numFmtId="0" fontId="5" fillId="34" borderId="1" xfId="13" applyFont="1" applyFill="1" applyBorder="1" applyAlignment="1" applyProtection="1">
      <alignment vertical="center" wrapText="1"/>
    </xf>
    <xf numFmtId="179" fontId="5" fillId="35" borderId="1" xfId="16" applyNumberFormat="1" applyFont="1" applyFill="1" applyBorder="1" applyAlignment="1" applyProtection="1">
      <alignment vertical="center"/>
      <protection locked="0"/>
    </xf>
    <xf numFmtId="179" fontId="5" fillId="36" borderId="1" xfId="16" applyNumberFormat="1" applyFont="1" applyFill="1" applyBorder="1" applyAlignment="1" applyProtection="1">
      <alignment vertical="center"/>
      <protection locked="0"/>
    </xf>
    <xf numFmtId="180" fontId="31" fillId="32" borderId="1" xfId="14" applyNumberFormat="1" applyFill="1" applyBorder="1" applyAlignment="1" applyProtection="1">
      <alignment vertical="center"/>
    </xf>
    <xf numFmtId="0" fontId="31" fillId="12" borderId="1" xfId="13" applyFont="1" applyFill="1" applyBorder="1" applyAlignment="1" applyProtection="1">
      <alignment vertical="center" wrapText="1"/>
    </xf>
    <xf numFmtId="180" fontId="31" fillId="33" borderId="1" xfId="14" applyNumberFormat="1" applyFill="1" applyBorder="1" applyAlignment="1" applyProtection="1">
      <alignment vertical="center"/>
    </xf>
    <xf numFmtId="180" fontId="5" fillId="35" borderId="1" xfId="16" applyNumberFormat="1" applyFont="1" applyFill="1" applyBorder="1" applyAlignment="1" applyProtection="1">
      <alignment vertical="center"/>
    </xf>
    <xf numFmtId="0" fontId="31" fillId="34" borderId="1" xfId="13" applyFont="1" applyFill="1" applyBorder="1" applyAlignment="1" applyProtection="1">
      <alignment vertical="center" wrapText="1"/>
    </xf>
    <xf numFmtId="180" fontId="5" fillId="36" borderId="1" xfId="16" applyNumberFormat="1" applyFont="1" applyFill="1" applyBorder="1" applyAlignment="1" applyProtection="1">
      <alignment vertical="center"/>
    </xf>
    <xf numFmtId="0" fontId="5" fillId="7" borderId="1" xfId="7" applyFont="1" applyFill="1" applyBorder="1" applyAlignment="1" applyProtection="1">
      <alignment horizontal="center" vertical="center" wrapText="1"/>
    </xf>
    <xf numFmtId="0" fontId="6" fillId="7" borderId="1" xfId="0" applyFont="1" applyFill="1" applyBorder="1" applyAlignment="1">
      <alignment horizontal="center" vertical="center" wrapText="1"/>
    </xf>
    <xf numFmtId="0" fontId="30" fillId="0" borderId="1" xfId="0" quotePrefix="1" applyFont="1" applyBorder="1" applyAlignment="1">
      <alignment horizontal="left" vertical="top" wrapText="1"/>
    </xf>
    <xf numFmtId="49" fontId="21" fillId="8" borderId="1" xfId="0" applyNumberFormat="1" applyFont="1" applyFill="1" applyBorder="1" applyAlignment="1" applyProtection="1">
      <alignment horizontal="center" vertical="center" wrapText="1"/>
      <protection locked="0"/>
    </xf>
    <xf numFmtId="0" fontId="21"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18" borderId="5" xfId="0" applyFont="1" applyFill="1" applyBorder="1" applyAlignment="1">
      <alignment horizontal="left" vertical="center" wrapText="1"/>
    </xf>
    <xf numFmtId="0" fontId="5" fillId="18" borderId="5" xfId="0"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65" fontId="3" fillId="13" borderId="1" xfId="7" applyNumberFormat="1" applyFont="1" applyFill="1" applyBorder="1" applyAlignment="1" applyProtection="1">
      <alignment horizontal="center" vertical="center"/>
    </xf>
    <xf numFmtId="43" fontId="3" fillId="13" borderId="1" xfId="8" applyFont="1" applyFill="1" applyBorder="1" applyAlignment="1" applyProtection="1">
      <alignment horizontal="center" vertical="center"/>
    </xf>
    <xf numFmtId="164" fontId="3" fillId="13" borderId="1" xfId="7" applyNumberFormat="1" applyFont="1" applyFill="1" applyBorder="1" applyAlignment="1" applyProtection="1">
      <alignment horizontal="center" vertical="center"/>
    </xf>
    <xf numFmtId="174" fontId="3" fillId="24" borderId="1" xfId="7" applyNumberFormat="1" applyFont="1" applyFill="1" applyBorder="1" applyAlignment="1" applyProtection="1">
      <alignment horizontal="center" vertical="center"/>
    </xf>
    <xf numFmtId="43" fontId="3" fillId="24" borderId="1" xfId="8" applyFont="1" applyFill="1" applyBorder="1" applyAlignment="1" applyProtection="1">
      <alignment horizontal="center" vertical="center"/>
    </xf>
    <xf numFmtId="164" fontId="3" fillId="24" borderId="1" xfId="7" applyNumberFormat="1" applyFont="1" applyFill="1" applyBorder="1" applyAlignment="1" applyProtection="1">
      <alignment horizontal="center" vertical="center"/>
    </xf>
    <xf numFmtId="174" fontId="5" fillId="2" borderId="0" xfId="7" applyNumberFormat="1" applyFont="1" applyFill="1" applyAlignment="1">
      <alignment horizontal="center" vertical="center"/>
    </xf>
    <xf numFmtId="1" fontId="5" fillId="9" borderId="1" xfId="7" applyNumberFormat="1" applyFont="1" applyFill="1" applyBorder="1" applyAlignment="1">
      <alignment horizontal="center" vertical="center" wrapText="1"/>
    </xf>
    <xf numFmtId="0" fontId="23" fillId="0" borderId="1" xfId="1" applyFont="1" applyFill="1" applyBorder="1" applyAlignment="1" applyProtection="1">
      <alignment horizontal="center" vertical="center" wrapText="1"/>
    </xf>
    <xf numFmtId="0" fontId="21" fillId="0" borderId="1" xfId="7" applyFont="1" applyBorder="1" applyAlignment="1" applyProtection="1">
      <alignment horizontal="center" vertical="center" wrapText="1"/>
    </xf>
    <xf numFmtId="0" fontId="21" fillId="0" borderId="1" xfId="7" applyFont="1" applyBorder="1" applyAlignment="1" applyProtection="1">
      <alignment horizontal="center" vertical="center" wrapText="1"/>
    </xf>
    <xf numFmtId="0" fontId="5"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5" fillId="0" borderId="1" xfId="0" applyFont="1" applyFill="1" applyBorder="1" applyAlignment="1">
      <alignment vertical="center"/>
    </xf>
    <xf numFmtId="0" fontId="20"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left" vertical="center" wrapText="1"/>
      <protection locked="0"/>
    </xf>
    <xf numFmtId="0" fontId="16" fillId="6" borderId="1" xfId="2" applyNumberFormat="1" applyFont="1" applyFill="1" applyBorder="1" applyAlignment="1">
      <alignment horizontal="center" vertical="center" wrapText="1"/>
    </xf>
    <xf numFmtId="174" fontId="21" fillId="20" borderId="4" xfId="0" applyNumberFormat="1" applyFont="1" applyFill="1" applyBorder="1" applyAlignment="1" applyProtection="1">
      <alignment horizontal="center" vertical="center"/>
      <protection locked="0"/>
    </xf>
    <xf numFmtId="174" fontId="21" fillId="20" borderId="6"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7" fillId="19" borderId="4" xfId="0" applyFont="1" applyFill="1" applyBorder="1" applyAlignment="1" applyProtection="1">
      <alignment horizontal="center" vertical="center" wrapText="1"/>
      <protection locked="0"/>
    </xf>
    <xf numFmtId="0" fontId="27" fillId="19" borderId="5" xfId="0" applyFont="1" applyFill="1" applyBorder="1" applyAlignment="1" applyProtection="1">
      <alignment horizontal="center" vertical="center" wrapText="1"/>
      <protection locked="0"/>
    </xf>
    <xf numFmtId="0" fontId="27" fillId="19" borderId="6" xfId="0" applyFont="1" applyFill="1" applyBorder="1" applyAlignment="1" applyProtection="1">
      <alignment horizontal="center" vertical="center" wrapText="1"/>
      <protection locked="0"/>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5" fillId="0" borderId="17" xfId="0" applyFont="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4" fillId="0" borderId="1" xfId="7" applyFont="1" applyBorder="1" applyAlignment="1">
      <alignment wrapText="1"/>
    </xf>
    <xf numFmtId="0" fontId="5" fillId="0" borderId="1" xfId="7" applyBorder="1" applyAlignment="1"/>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16" fillId="6" borderId="1" xfId="2" applyNumberFormat="1" applyFont="1" applyFill="1" applyBorder="1" applyAlignment="1" applyProtection="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6" fillId="6" borderId="4" xfId="2" quotePrefix="1" applyNumberFormat="1" applyFont="1" applyFill="1" applyBorder="1" applyAlignment="1">
      <alignment horizontal="left" vertical="center" wrapText="1"/>
    </xf>
    <xf numFmtId="0" fontId="16" fillId="6" borderId="5" xfId="2" quotePrefix="1"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16" fillId="6" borderId="6" xfId="2" applyNumberFormat="1" applyFont="1" applyFill="1" applyBorder="1" applyAlignment="1">
      <alignment horizontal="left" vertical="center" wrapText="1"/>
    </xf>
    <xf numFmtId="0" fontId="16" fillId="6" borderId="9" xfId="2" applyNumberFormat="1" applyFont="1" applyFill="1" applyBorder="1" applyAlignment="1">
      <alignment horizontal="center" vertical="center" wrapText="1"/>
    </xf>
    <xf numFmtId="0" fontId="16"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6" fillId="6" borderId="4" xfId="2" applyNumberFormat="1" applyFont="1" applyFill="1" applyBorder="1" applyAlignment="1">
      <alignment horizontal="center" vertical="center" wrapText="1"/>
    </xf>
    <xf numFmtId="49" fontId="16" fillId="6" borderId="5" xfId="2" applyNumberFormat="1" applyFont="1" applyFill="1" applyBorder="1" applyAlignment="1">
      <alignment horizontal="center" vertical="center" wrapText="1"/>
    </xf>
    <xf numFmtId="0" fontId="12" fillId="0" borderId="0" xfId="4" applyFont="1" applyFill="1" applyAlignment="1" applyProtection="1">
      <alignment horizontal="left" vertical="center"/>
    </xf>
    <xf numFmtId="0" fontId="5" fillId="0" borderId="0" xfId="7" quotePrefix="1" applyFont="1" applyAlignment="1" applyProtection="1">
      <alignment horizontal="left"/>
    </xf>
    <xf numFmtId="0" fontId="6" fillId="7" borderId="4" xfId="7" applyFont="1" applyFill="1" applyBorder="1" applyAlignment="1" applyProtection="1">
      <alignment horizontal="left" vertical="center" wrapText="1"/>
    </xf>
    <xf numFmtId="0" fontId="6" fillId="7" borderId="5" xfId="7" applyFont="1" applyFill="1" applyBorder="1" applyAlignment="1" applyProtection="1">
      <alignment horizontal="left" vertical="center" wrapText="1"/>
    </xf>
    <xf numFmtId="0" fontId="6" fillId="7" borderId="6" xfId="7" applyFont="1" applyFill="1" applyBorder="1" applyAlignment="1" applyProtection="1">
      <alignment horizontal="left"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6"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29" fillId="6" borderId="6" xfId="2" applyNumberFormat="1" applyFont="1" applyFill="1" applyBorder="1" applyAlignment="1" applyProtection="1">
      <alignment horizontal="left" vertical="center" wrapText="1"/>
    </xf>
    <xf numFmtId="0" fontId="5" fillId="0" borderId="0" xfId="7" quotePrefix="1" applyFont="1" applyAlignment="1" applyProtection="1">
      <alignment horizontal="left" vertical="top" wrapText="1"/>
    </xf>
  </cellXfs>
  <cellStyles count="1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 3 2" xfId="17"/>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85" zoomScaleNormal="85" zoomScaleSheetLayoutView="100" workbookViewId="0">
      <selection activeCell="B29" sqref="B29"/>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8"/>
      <c r="B1" s="28"/>
      <c r="C1" s="28"/>
      <c r="D1" s="28"/>
      <c r="E1" s="28"/>
    </row>
    <row r="2" spans="1:9" ht="16.5" x14ac:dyDescent="0.2">
      <c r="A2" s="110" t="s">
        <v>557</v>
      </c>
      <c r="B2" s="106"/>
      <c r="C2" s="106"/>
      <c r="D2" s="106"/>
      <c r="E2" s="106"/>
    </row>
    <row r="3" spans="1:9" ht="15" x14ac:dyDescent="0.2">
      <c r="A3" s="111"/>
      <c r="B3" s="107" t="s">
        <v>558</v>
      </c>
      <c r="C3" s="107" t="s">
        <v>84</v>
      </c>
      <c r="D3" s="107" t="s">
        <v>92</v>
      </c>
      <c r="E3" s="107" t="s">
        <v>91</v>
      </c>
    </row>
    <row r="4" spans="1:9" ht="30" x14ac:dyDescent="0.2">
      <c r="A4" s="108" t="s">
        <v>557</v>
      </c>
      <c r="B4" s="155" t="s">
        <v>613</v>
      </c>
      <c r="C4" s="155" t="s">
        <v>1184</v>
      </c>
      <c r="D4" s="155" t="s">
        <v>1185</v>
      </c>
      <c r="E4" s="155" t="s">
        <v>1776</v>
      </c>
    </row>
    <row r="5" spans="1:9" x14ac:dyDescent="0.2">
      <c r="A5" s="106"/>
      <c r="B5" s="106"/>
      <c r="C5" s="106"/>
      <c r="D5" s="106"/>
      <c r="E5" s="106"/>
    </row>
    <row r="6" spans="1:9" ht="16.5" x14ac:dyDescent="0.2">
      <c r="A6" s="110" t="s">
        <v>85</v>
      </c>
      <c r="B6" s="106"/>
      <c r="C6" s="106"/>
      <c r="D6" s="106"/>
      <c r="E6" s="106"/>
    </row>
    <row r="7" spans="1:9" ht="15" x14ac:dyDescent="0.2">
      <c r="A7" s="112" t="s">
        <v>86</v>
      </c>
      <c r="B7" s="231" t="s">
        <v>87</v>
      </c>
      <c r="C7" s="231"/>
      <c r="D7" s="231"/>
      <c r="E7" s="231"/>
    </row>
    <row r="8" spans="1:9" ht="30" customHeight="1" x14ac:dyDescent="0.2">
      <c r="A8" s="116" t="s">
        <v>511</v>
      </c>
      <c r="B8" s="228" t="s">
        <v>89</v>
      </c>
      <c r="C8" s="228"/>
      <c r="D8" s="228"/>
      <c r="E8" s="228"/>
    </row>
    <row r="9" spans="1:9" ht="30" customHeight="1" x14ac:dyDescent="0.2">
      <c r="A9" s="116" t="s">
        <v>512</v>
      </c>
      <c r="B9" s="228"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(East Midlands) plc' area.</v>
      </c>
      <c r="C9" s="228"/>
      <c r="D9" s="228"/>
      <c r="E9" s="228"/>
    </row>
    <row r="10" spans="1:9" ht="30" customHeight="1" x14ac:dyDescent="0.2">
      <c r="A10" s="116" t="s">
        <v>513</v>
      </c>
      <c r="B10" s="228" t="s">
        <v>90</v>
      </c>
      <c r="C10" s="228"/>
      <c r="D10" s="228"/>
      <c r="E10" s="228"/>
    </row>
    <row r="11" spans="1:9" ht="61.5" customHeight="1" x14ac:dyDescent="0.2">
      <c r="A11" s="116" t="s">
        <v>514</v>
      </c>
      <c r="B11" s="228" t="str">
        <f>"Annex 4 contains charges that are levied on the owner of an embedded network within "&amp;B4&amp;" area. "&amp;F11</f>
        <v>Annex 4 contains charges that are levied on the owner of an embedded network within Western Power Distribution (East Midlands)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8"/>
      <c r="D11" s="228"/>
      <c r="E11" s="228"/>
      <c r="F11" s="227" t="s">
        <v>508</v>
      </c>
      <c r="G11" s="227"/>
      <c r="H11" s="227"/>
      <c r="I11" s="227"/>
    </row>
    <row r="12" spans="1:9" ht="35.25" customHeight="1" x14ac:dyDescent="0.2">
      <c r="A12" s="116" t="s">
        <v>194</v>
      </c>
      <c r="B12" s="228" t="s">
        <v>509</v>
      </c>
      <c r="C12" s="228"/>
      <c r="D12" s="228"/>
      <c r="E12" s="228"/>
    </row>
    <row r="13" spans="1:9" ht="33.75" customHeight="1" x14ac:dyDescent="0.2">
      <c r="A13" s="116" t="s">
        <v>510</v>
      </c>
      <c r="B13" s="228"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Western Power Distribution (East Midlands) plc area.</v>
      </c>
      <c r="C13" s="228"/>
      <c r="D13" s="228"/>
      <c r="E13" s="228"/>
    </row>
    <row r="14" spans="1:9" ht="29.25" customHeight="1" x14ac:dyDescent="0.2">
      <c r="A14" s="116" t="s">
        <v>479</v>
      </c>
      <c r="B14" s="228" t="s">
        <v>1186</v>
      </c>
      <c r="C14" s="228"/>
      <c r="D14" s="228"/>
      <c r="E14" s="228"/>
    </row>
    <row r="15" spans="1:9" ht="30" customHeight="1" x14ac:dyDescent="0.2">
      <c r="A15" s="116" t="s">
        <v>474</v>
      </c>
      <c r="B15" s="228" t="s">
        <v>475</v>
      </c>
      <c r="C15" s="228"/>
      <c r="D15" s="228"/>
      <c r="E15" s="228"/>
    </row>
    <row r="16" spans="1:9" ht="14.25" x14ac:dyDescent="0.2">
      <c r="A16" s="116" t="s">
        <v>1187</v>
      </c>
      <c r="B16" s="228" t="s">
        <v>1188</v>
      </c>
      <c r="C16" s="228"/>
      <c r="D16" s="228"/>
      <c r="E16" s="228"/>
    </row>
    <row r="17" spans="1:5" x14ac:dyDescent="0.2">
      <c r="A17" s="106"/>
      <c r="B17" s="106"/>
      <c r="C17" s="106"/>
      <c r="D17" s="106"/>
      <c r="E17" s="106"/>
    </row>
    <row r="18" spans="1:5" ht="15" x14ac:dyDescent="0.2">
      <c r="A18" s="113" t="s">
        <v>100</v>
      </c>
      <c r="B18" s="106"/>
      <c r="C18" s="106"/>
      <c r="D18" s="106"/>
      <c r="E18" s="106"/>
    </row>
    <row r="19" spans="1:5" ht="15" x14ac:dyDescent="0.2">
      <c r="A19" s="112"/>
      <c r="B19" s="231"/>
      <c r="C19" s="231"/>
      <c r="D19" s="231"/>
      <c r="E19" s="231"/>
    </row>
    <row r="20" spans="1:5" x14ac:dyDescent="0.2">
      <c r="A20" s="229" t="s">
        <v>590</v>
      </c>
      <c r="B20" s="230"/>
      <c r="C20" s="230"/>
      <c r="D20" s="230"/>
      <c r="E20" s="230"/>
    </row>
    <row r="21" spans="1:5" x14ac:dyDescent="0.2">
      <c r="A21" s="106"/>
      <c r="B21" s="106"/>
      <c r="C21" s="106"/>
      <c r="D21" s="106"/>
      <c r="E21" s="106"/>
    </row>
    <row r="22" spans="1:5" ht="15" x14ac:dyDescent="0.2">
      <c r="A22" s="114" t="s">
        <v>101</v>
      </c>
      <c r="B22" s="106"/>
      <c r="C22" s="106"/>
      <c r="D22" s="106"/>
      <c r="E22" s="106"/>
    </row>
    <row r="23" spans="1:5" ht="15" x14ac:dyDescent="0.2">
      <c r="A23" s="109"/>
      <c r="B23" s="231"/>
      <c r="C23" s="231"/>
      <c r="D23" s="231"/>
      <c r="E23" s="231"/>
    </row>
    <row r="24" spans="1:5" x14ac:dyDescent="0.2">
      <c r="A24" s="229" t="s">
        <v>515</v>
      </c>
      <c r="B24" s="230"/>
      <c r="C24" s="230"/>
      <c r="D24" s="230"/>
      <c r="E24" s="230"/>
    </row>
  </sheetData>
  <customSheetViews>
    <customSheetView guid="{5032A364-B81A-48DA-88DA-AB3B86B47EE9}">
      <selection activeCell="A12" sqref="A12"/>
      <pageMargins left="0.7" right="0.7" top="0.75" bottom="0.75" header="0.3" footer="0.3"/>
    </customSheetView>
  </customSheetViews>
  <mergeCells count="15">
    <mergeCell ref="B7:E7"/>
    <mergeCell ref="B8:E8"/>
    <mergeCell ref="B9:E9"/>
    <mergeCell ref="B10:E10"/>
    <mergeCell ref="B11:E11"/>
    <mergeCell ref="F11:I11"/>
    <mergeCell ref="B15:E15"/>
    <mergeCell ref="A24:E24"/>
    <mergeCell ref="B12:E12"/>
    <mergeCell ref="B14:E14"/>
    <mergeCell ref="B13:E13"/>
    <mergeCell ref="B16:E16"/>
    <mergeCell ref="B19:E19"/>
    <mergeCell ref="A20:E20"/>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topLeftCell="A25" zoomScale="70" zoomScaleNormal="70" zoomScaleSheetLayoutView="100" workbookViewId="0">
      <selection activeCell="C40" sqref="C40"/>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88</v>
      </c>
    </row>
    <row r="2" spans="1:14" ht="27" customHeight="1" x14ac:dyDescent="0.2">
      <c r="A2" s="232" t="str">
        <f>Overview!B4&amp; " - Effective from "&amp;Overview!D4&amp;" - "&amp;Overview!E4&amp;" LV and HV charges"</f>
        <v>Western Power Distribution (East Midlands) plc - Effective from 1 April 2015 - Final LV and HV charges</v>
      </c>
      <c r="B2" s="232"/>
      <c r="C2" s="232"/>
      <c r="D2" s="232"/>
      <c r="E2" s="232"/>
      <c r="F2" s="232"/>
      <c r="G2" s="232"/>
      <c r="H2" s="232"/>
      <c r="I2" s="232"/>
      <c r="J2" s="232"/>
      <c r="K2" s="232"/>
    </row>
    <row r="3" spans="1:14" s="126" customFormat="1" ht="15" customHeight="1" x14ac:dyDescent="0.2">
      <c r="A3" s="124"/>
      <c r="B3" s="124"/>
      <c r="C3" s="124"/>
      <c r="D3" s="124"/>
      <c r="E3" s="124"/>
      <c r="F3" s="124"/>
      <c r="G3" s="124"/>
      <c r="H3" s="124"/>
      <c r="I3" s="124"/>
      <c r="J3" s="124"/>
      <c r="K3" s="124"/>
      <c r="L3" s="125"/>
      <c r="M3" s="125"/>
    </row>
    <row r="4" spans="1:14" ht="18" x14ac:dyDescent="0.2">
      <c r="A4" s="232" t="s">
        <v>578</v>
      </c>
      <c r="B4" s="232"/>
      <c r="C4" s="232"/>
      <c r="D4" s="232"/>
      <c r="E4" s="232"/>
      <c r="F4" s="124"/>
      <c r="G4" s="232" t="s">
        <v>577</v>
      </c>
      <c r="H4" s="232"/>
      <c r="I4" s="232"/>
      <c r="J4" s="232"/>
      <c r="K4" s="232"/>
    </row>
    <row r="5" spans="1:14" ht="25.5" x14ac:dyDescent="0.2">
      <c r="A5" s="117" t="s">
        <v>80</v>
      </c>
      <c r="B5" s="143" t="s">
        <v>571</v>
      </c>
      <c r="C5" s="233" t="s">
        <v>572</v>
      </c>
      <c r="D5" s="234"/>
      <c r="E5" s="119" t="s">
        <v>573</v>
      </c>
      <c r="F5" s="124"/>
      <c r="G5" s="238"/>
      <c r="H5" s="239"/>
      <c r="I5" s="121" t="s">
        <v>575</v>
      </c>
      <c r="J5" s="122" t="s">
        <v>576</v>
      </c>
      <c r="K5" s="119" t="s">
        <v>573</v>
      </c>
      <c r="L5" s="124"/>
      <c r="N5" s="4"/>
    </row>
    <row r="6" spans="1:14" ht="25.5" x14ac:dyDescent="0.2">
      <c r="A6" s="144" t="s">
        <v>604</v>
      </c>
      <c r="B6" s="26" t="s">
        <v>605</v>
      </c>
      <c r="C6" s="235" t="s">
        <v>606</v>
      </c>
      <c r="D6" s="235"/>
      <c r="E6" s="120" t="s">
        <v>607</v>
      </c>
      <c r="F6" s="124"/>
      <c r="G6" s="240" t="s">
        <v>608</v>
      </c>
      <c r="H6" s="240"/>
      <c r="I6" s="26" t="s">
        <v>605</v>
      </c>
      <c r="J6" s="123" t="s">
        <v>606</v>
      </c>
      <c r="K6" s="123" t="s">
        <v>607</v>
      </c>
      <c r="L6" s="124"/>
      <c r="N6" s="4"/>
    </row>
    <row r="7" spans="1:14" ht="25.5" x14ac:dyDescent="0.2">
      <c r="A7" s="144" t="s">
        <v>609</v>
      </c>
      <c r="B7" s="141"/>
      <c r="C7" s="236"/>
      <c r="D7" s="237"/>
      <c r="E7" s="123" t="s">
        <v>610</v>
      </c>
      <c r="F7" s="124"/>
      <c r="G7" s="240" t="s">
        <v>611</v>
      </c>
      <c r="H7" s="240"/>
      <c r="I7" s="141"/>
      <c r="J7" s="123" t="s">
        <v>612</v>
      </c>
      <c r="K7" s="123" t="s">
        <v>607</v>
      </c>
      <c r="L7" s="124"/>
      <c r="N7" s="4"/>
    </row>
    <row r="8" spans="1:14" ht="18" x14ac:dyDescent="0.2">
      <c r="A8" s="145" t="s">
        <v>81</v>
      </c>
      <c r="B8" s="235" t="s">
        <v>82</v>
      </c>
      <c r="C8" s="235"/>
      <c r="D8" s="235"/>
      <c r="E8" s="235"/>
      <c r="F8" s="124"/>
      <c r="G8" s="240" t="s">
        <v>609</v>
      </c>
      <c r="H8" s="240"/>
      <c r="I8" s="141"/>
      <c r="J8" s="141"/>
      <c r="K8" s="123" t="s">
        <v>610</v>
      </c>
      <c r="L8" s="124"/>
      <c r="N8" s="4"/>
    </row>
    <row r="9" spans="1:14" s="118" customFormat="1" ht="18" x14ac:dyDescent="0.2">
      <c r="A9" s="146"/>
      <c r="B9" s="146"/>
      <c r="C9" s="244"/>
      <c r="D9" s="244"/>
      <c r="E9" s="146"/>
      <c r="F9" s="124"/>
      <c r="G9" s="240" t="s">
        <v>81</v>
      </c>
      <c r="H9" s="240"/>
      <c r="I9" s="246" t="s">
        <v>82</v>
      </c>
      <c r="J9" s="247"/>
      <c r="K9" s="248"/>
      <c r="L9" s="124"/>
      <c r="M9" s="85"/>
      <c r="N9" s="85"/>
    </row>
    <row r="10" spans="1:14" s="126" customFormat="1" ht="18" x14ac:dyDescent="0.2">
      <c r="A10" s="147"/>
      <c r="B10" s="245"/>
      <c r="C10" s="245"/>
      <c r="D10" s="245"/>
      <c r="E10" s="245"/>
      <c r="F10" s="124"/>
      <c r="G10" s="241"/>
      <c r="H10" s="241"/>
      <c r="I10" s="148"/>
      <c r="J10" s="148"/>
      <c r="K10" s="148"/>
      <c r="L10" s="124"/>
      <c r="M10" s="125"/>
      <c r="N10" s="125"/>
    </row>
    <row r="11" spans="1:14" s="126" customFormat="1" ht="18" x14ac:dyDescent="0.2">
      <c r="A11" s="124"/>
      <c r="B11" s="124"/>
      <c r="C11" s="124"/>
      <c r="D11" s="124"/>
      <c r="E11" s="124"/>
      <c r="F11" s="124"/>
      <c r="G11" s="243"/>
      <c r="H11" s="243"/>
      <c r="I11" s="242"/>
      <c r="J11" s="242"/>
      <c r="K11" s="242"/>
      <c r="L11" s="125"/>
      <c r="M11" s="125"/>
    </row>
    <row r="12" spans="1:14" s="126" customFormat="1" ht="18" x14ac:dyDescent="0.2">
      <c r="A12" s="124"/>
      <c r="B12" s="124"/>
      <c r="C12" s="124"/>
      <c r="D12" s="124"/>
      <c r="E12" s="124"/>
      <c r="F12" s="124"/>
      <c r="G12" s="124"/>
      <c r="H12" s="124"/>
      <c r="I12" s="124"/>
      <c r="J12" s="124"/>
      <c r="K12" s="124"/>
      <c r="L12" s="125"/>
      <c r="M12" s="125"/>
    </row>
    <row r="13" spans="1:14" ht="63.75" customHeight="1" x14ac:dyDescent="0.2">
      <c r="A13" s="203"/>
      <c r="B13" s="202" t="s">
        <v>93</v>
      </c>
      <c r="C13" s="202" t="s">
        <v>94</v>
      </c>
      <c r="D13" s="202" t="s">
        <v>516</v>
      </c>
      <c r="E13" s="202" t="s">
        <v>517</v>
      </c>
      <c r="F13" s="202" t="s">
        <v>518</v>
      </c>
      <c r="G13" s="202" t="s">
        <v>98</v>
      </c>
      <c r="H13" s="202" t="s">
        <v>99</v>
      </c>
      <c r="I13" s="202" t="s">
        <v>480</v>
      </c>
      <c r="J13" s="34" t="s">
        <v>519</v>
      </c>
      <c r="K13" s="202" t="s">
        <v>50</v>
      </c>
    </row>
    <row r="14" spans="1:14" ht="32.25" customHeight="1" x14ac:dyDescent="0.2">
      <c r="A14" s="20" t="s">
        <v>0</v>
      </c>
      <c r="B14" s="204">
        <v>1</v>
      </c>
      <c r="C14" s="105">
        <v>1</v>
      </c>
      <c r="D14" s="58">
        <v>2.133</v>
      </c>
      <c r="E14" s="61">
        <v>0</v>
      </c>
      <c r="F14" s="61">
        <v>0</v>
      </c>
      <c r="G14" s="60">
        <v>2.61</v>
      </c>
      <c r="H14" s="61">
        <v>0</v>
      </c>
      <c r="I14" s="61">
        <v>0</v>
      </c>
      <c r="J14" s="61"/>
      <c r="K14" s="62">
        <v>2</v>
      </c>
    </row>
    <row r="15" spans="1:14" ht="32.25" customHeight="1" x14ac:dyDescent="0.2">
      <c r="A15" s="20" t="s">
        <v>1</v>
      </c>
      <c r="B15" s="204">
        <v>3</v>
      </c>
      <c r="C15" s="105">
        <v>2</v>
      </c>
      <c r="D15" s="58">
        <v>2.4289999999999998</v>
      </c>
      <c r="E15" s="58">
        <v>0.06</v>
      </c>
      <c r="F15" s="61">
        <v>0</v>
      </c>
      <c r="G15" s="60">
        <v>2.61</v>
      </c>
      <c r="H15" s="61">
        <v>0</v>
      </c>
      <c r="I15" s="61">
        <v>0</v>
      </c>
      <c r="J15" s="61"/>
      <c r="K15" s="62" t="s">
        <v>1779</v>
      </c>
    </row>
    <row r="16" spans="1:14" ht="32.25" customHeight="1" x14ac:dyDescent="0.2">
      <c r="A16" s="20" t="s">
        <v>11</v>
      </c>
      <c r="B16" s="204">
        <v>11</v>
      </c>
      <c r="C16" s="105">
        <v>2</v>
      </c>
      <c r="D16" s="58">
        <v>0.55000000000000004</v>
      </c>
      <c r="E16" s="61">
        <v>0</v>
      </c>
      <c r="F16" s="61">
        <v>0</v>
      </c>
      <c r="G16" s="61">
        <v>0</v>
      </c>
      <c r="H16" s="61">
        <v>0</v>
      </c>
      <c r="I16" s="61">
        <v>0</v>
      </c>
      <c r="J16" s="61"/>
      <c r="K16" s="62"/>
    </row>
    <row r="17" spans="1:11" ht="32.25" customHeight="1" x14ac:dyDescent="0.2">
      <c r="A17" s="20" t="s">
        <v>12</v>
      </c>
      <c r="B17" s="204">
        <v>13</v>
      </c>
      <c r="C17" s="105">
        <v>3</v>
      </c>
      <c r="D17" s="58">
        <v>1.617</v>
      </c>
      <c r="E17" s="61">
        <v>0</v>
      </c>
      <c r="F17" s="61">
        <v>0</v>
      </c>
      <c r="G17" s="60">
        <v>4.93</v>
      </c>
      <c r="H17" s="61">
        <v>0</v>
      </c>
      <c r="I17" s="61">
        <v>0</v>
      </c>
      <c r="J17" s="61"/>
      <c r="K17" s="62" t="s">
        <v>1716</v>
      </c>
    </row>
    <row r="18" spans="1:11" ht="48.75" customHeight="1" x14ac:dyDescent="0.2">
      <c r="A18" s="20" t="s">
        <v>13</v>
      </c>
      <c r="B18" s="204">
        <v>37</v>
      </c>
      <c r="C18" s="105">
        <v>4</v>
      </c>
      <c r="D18" s="58">
        <v>1.875</v>
      </c>
      <c r="E18" s="58">
        <v>5.1999999999999998E-2</v>
      </c>
      <c r="F18" s="61">
        <v>0</v>
      </c>
      <c r="G18" s="60">
        <v>4.93</v>
      </c>
      <c r="H18" s="61">
        <v>0</v>
      </c>
      <c r="I18" s="61">
        <v>0</v>
      </c>
      <c r="J18" s="61"/>
      <c r="K18" s="62" t="s">
        <v>1780</v>
      </c>
    </row>
    <row r="19" spans="1:11" ht="32.25" customHeight="1" x14ac:dyDescent="0.2">
      <c r="A19" s="20" t="s">
        <v>14</v>
      </c>
      <c r="B19" s="204">
        <v>901</v>
      </c>
      <c r="C19" s="105">
        <v>4</v>
      </c>
      <c r="D19" s="58">
        <v>0.27</v>
      </c>
      <c r="E19" s="61">
        <v>0</v>
      </c>
      <c r="F19" s="61">
        <v>0</v>
      </c>
      <c r="G19" s="61">
        <v>0</v>
      </c>
      <c r="H19" s="61">
        <v>0</v>
      </c>
      <c r="I19" s="61">
        <v>0</v>
      </c>
      <c r="J19" s="61"/>
      <c r="K19" s="62"/>
    </row>
    <row r="20" spans="1:11" ht="32.25" customHeight="1" x14ac:dyDescent="0.2">
      <c r="A20" s="20" t="s">
        <v>2</v>
      </c>
      <c r="B20" s="204">
        <v>81</v>
      </c>
      <c r="C20" s="105" t="s">
        <v>20</v>
      </c>
      <c r="D20" s="58">
        <v>1.859</v>
      </c>
      <c r="E20" s="58">
        <v>4.8000000000000001E-2</v>
      </c>
      <c r="F20" s="61">
        <v>0</v>
      </c>
      <c r="G20" s="60">
        <v>23.68</v>
      </c>
      <c r="H20" s="61">
        <v>0</v>
      </c>
      <c r="I20" s="61">
        <v>0</v>
      </c>
      <c r="J20" s="61"/>
      <c r="K20" s="62" t="s">
        <v>1717</v>
      </c>
    </row>
    <row r="21" spans="1:11" ht="32.25" customHeight="1" x14ac:dyDescent="0.2">
      <c r="A21" s="20" t="s">
        <v>15</v>
      </c>
      <c r="B21" s="204">
        <v>80</v>
      </c>
      <c r="C21" s="105" t="s">
        <v>20</v>
      </c>
      <c r="D21" s="58">
        <v>1.343</v>
      </c>
      <c r="E21" s="58">
        <v>3.3000000000000002E-2</v>
      </c>
      <c r="F21" s="61">
        <v>0</v>
      </c>
      <c r="G21" s="60">
        <v>3.39</v>
      </c>
      <c r="H21" s="61">
        <v>0</v>
      </c>
      <c r="I21" s="61">
        <v>0</v>
      </c>
      <c r="J21" s="61"/>
      <c r="K21" s="81"/>
    </row>
    <row r="22" spans="1:11" ht="32.25" customHeight="1" x14ac:dyDescent="0.2">
      <c r="A22" s="20" t="s">
        <v>1479</v>
      </c>
      <c r="B22" s="205">
        <v>246</v>
      </c>
      <c r="C22" s="105">
        <v>0</v>
      </c>
      <c r="D22" s="67">
        <v>12.909000000000001</v>
      </c>
      <c r="E22" s="63">
        <v>0.64400000000000002</v>
      </c>
      <c r="F22" s="64">
        <v>5.5E-2</v>
      </c>
      <c r="G22" s="60">
        <v>2.61</v>
      </c>
      <c r="H22" s="61">
        <v>0</v>
      </c>
      <c r="I22" s="61">
        <v>0</v>
      </c>
      <c r="J22" s="61"/>
      <c r="K22" s="81"/>
    </row>
    <row r="23" spans="1:11" ht="32.25" customHeight="1" x14ac:dyDescent="0.2">
      <c r="A23" s="20" t="s">
        <v>1480</v>
      </c>
      <c r="B23" s="205">
        <v>247</v>
      </c>
      <c r="C23" s="105">
        <v>0</v>
      </c>
      <c r="D23" s="67">
        <v>11.304</v>
      </c>
      <c r="E23" s="63">
        <v>0.54800000000000004</v>
      </c>
      <c r="F23" s="64">
        <v>4.8000000000000001E-2</v>
      </c>
      <c r="G23" s="60">
        <v>4.93</v>
      </c>
      <c r="H23" s="61">
        <v>0</v>
      </c>
      <c r="I23" s="61">
        <v>0</v>
      </c>
      <c r="J23" s="61"/>
      <c r="K23" s="81"/>
    </row>
    <row r="24" spans="1:11" ht="32.25" customHeight="1" x14ac:dyDescent="0.2">
      <c r="A24" s="20" t="s">
        <v>17</v>
      </c>
      <c r="B24" s="204" t="s">
        <v>614</v>
      </c>
      <c r="C24" s="105">
        <v>0</v>
      </c>
      <c r="D24" s="67">
        <v>9.9819999999999993</v>
      </c>
      <c r="E24" s="63">
        <v>0.43099999999999999</v>
      </c>
      <c r="F24" s="64">
        <v>3.7999999999999999E-2</v>
      </c>
      <c r="G24" s="60">
        <v>7.88</v>
      </c>
      <c r="H24" s="60">
        <v>2.23</v>
      </c>
      <c r="I24" s="65">
        <v>0.35299999999999998</v>
      </c>
      <c r="J24" s="82">
        <f>H24</f>
        <v>2.23</v>
      </c>
      <c r="K24" s="62"/>
    </row>
    <row r="25" spans="1:11" ht="32.25" customHeight="1" x14ac:dyDescent="0.2">
      <c r="A25" s="20" t="s">
        <v>18</v>
      </c>
      <c r="B25" s="204">
        <v>59</v>
      </c>
      <c r="C25" s="105">
        <v>0</v>
      </c>
      <c r="D25" s="67">
        <v>8.8770000000000007</v>
      </c>
      <c r="E25" s="63">
        <v>0.312</v>
      </c>
      <c r="F25" s="64">
        <v>2.9000000000000001E-2</v>
      </c>
      <c r="G25" s="60">
        <v>5.96</v>
      </c>
      <c r="H25" s="60">
        <v>3.02</v>
      </c>
      <c r="I25" s="65">
        <v>0.29699999999999999</v>
      </c>
      <c r="J25" s="82">
        <f t="shared" ref="J25:J26" si="0">H25</f>
        <v>3.02</v>
      </c>
      <c r="K25" s="62"/>
    </row>
    <row r="26" spans="1:11" ht="32.25" customHeight="1" x14ac:dyDescent="0.2">
      <c r="A26" s="20" t="s">
        <v>19</v>
      </c>
      <c r="B26" s="204" t="s">
        <v>1505</v>
      </c>
      <c r="C26" s="105">
        <v>0</v>
      </c>
      <c r="D26" s="67">
        <v>6.4340000000000002</v>
      </c>
      <c r="E26" s="63">
        <v>0.14000000000000001</v>
      </c>
      <c r="F26" s="64">
        <v>1.4999999999999999E-2</v>
      </c>
      <c r="G26" s="60">
        <v>59.88</v>
      </c>
      <c r="H26" s="60">
        <v>3.88</v>
      </c>
      <c r="I26" s="65">
        <v>0.192</v>
      </c>
      <c r="J26" s="82">
        <f t="shared" si="0"/>
        <v>3.88</v>
      </c>
      <c r="K26" s="62">
        <v>929</v>
      </c>
    </row>
    <row r="27" spans="1:11" ht="32.25" customHeight="1" x14ac:dyDescent="0.2">
      <c r="A27" s="20" t="s">
        <v>208</v>
      </c>
      <c r="B27" s="204">
        <v>800</v>
      </c>
      <c r="C27" s="105">
        <v>8</v>
      </c>
      <c r="D27" s="58">
        <v>1.77</v>
      </c>
      <c r="E27" s="61">
        <v>0</v>
      </c>
      <c r="F27" s="61">
        <v>0</v>
      </c>
      <c r="G27" s="61">
        <v>0</v>
      </c>
      <c r="H27" s="61">
        <v>0</v>
      </c>
      <c r="I27" s="61">
        <v>0</v>
      </c>
      <c r="J27" s="61"/>
      <c r="K27" s="62"/>
    </row>
    <row r="28" spans="1:11" ht="32.25" customHeight="1" x14ac:dyDescent="0.2">
      <c r="A28" s="20" t="s">
        <v>209</v>
      </c>
      <c r="B28" s="204">
        <v>801</v>
      </c>
      <c r="C28" s="105">
        <v>1</v>
      </c>
      <c r="D28" s="58">
        <v>2.3290000000000002</v>
      </c>
      <c r="E28" s="61">
        <v>0</v>
      </c>
      <c r="F28" s="61">
        <v>0</v>
      </c>
      <c r="G28" s="61">
        <v>0</v>
      </c>
      <c r="H28" s="61">
        <v>0</v>
      </c>
      <c r="I28" s="61">
        <v>0</v>
      </c>
      <c r="J28" s="61"/>
      <c r="K28" s="62"/>
    </row>
    <row r="29" spans="1:11" ht="32.25" customHeight="1" x14ac:dyDescent="0.2">
      <c r="A29" s="20" t="s">
        <v>210</v>
      </c>
      <c r="B29" s="204">
        <v>802</v>
      </c>
      <c r="C29" s="105">
        <v>1</v>
      </c>
      <c r="D29" s="58">
        <v>3.7290000000000001</v>
      </c>
      <c r="E29" s="61">
        <v>0</v>
      </c>
      <c r="F29" s="61">
        <v>0</v>
      </c>
      <c r="G29" s="61">
        <v>0</v>
      </c>
      <c r="H29" s="61">
        <v>0</v>
      </c>
      <c r="I29" s="61">
        <v>0</v>
      </c>
      <c r="J29" s="61"/>
      <c r="K29" s="62"/>
    </row>
    <row r="30" spans="1:11" ht="32.25" customHeight="1" x14ac:dyDescent="0.2">
      <c r="A30" s="20" t="s">
        <v>211</v>
      </c>
      <c r="B30" s="204">
        <v>803</v>
      </c>
      <c r="C30" s="105">
        <v>1</v>
      </c>
      <c r="D30" s="58">
        <v>1.2869999999999999</v>
      </c>
      <c r="E30" s="61">
        <v>0</v>
      </c>
      <c r="F30" s="61">
        <v>0</v>
      </c>
      <c r="G30" s="61">
        <v>0</v>
      </c>
      <c r="H30" s="61">
        <v>0</v>
      </c>
      <c r="I30" s="61">
        <v>0</v>
      </c>
      <c r="J30" s="61"/>
      <c r="K30" s="62"/>
    </row>
    <row r="31" spans="1:11" ht="32.25" customHeight="1" x14ac:dyDescent="0.2">
      <c r="A31" s="20" t="s">
        <v>3</v>
      </c>
      <c r="B31" s="204">
        <v>804</v>
      </c>
      <c r="C31" s="105">
        <v>0</v>
      </c>
      <c r="D31" s="80">
        <v>34.4</v>
      </c>
      <c r="E31" s="66">
        <v>1.0469999999999999</v>
      </c>
      <c r="F31" s="64">
        <v>0.60799999999999998</v>
      </c>
      <c r="G31" s="61">
        <v>0</v>
      </c>
      <c r="H31" s="61">
        <v>0</v>
      </c>
      <c r="I31" s="61">
        <v>0</v>
      </c>
      <c r="J31" s="61"/>
      <c r="K31" s="62"/>
    </row>
    <row r="32" spans="1:11" ht="32.25" customHeight="1" x14ac:dyDescent="0.2">
      <c r="A32" s="20" t="s">
        <v>1481</v>
      </c>
      <c r="B32" s="205">
        <v>986</v>
      </c>
      <c r="C32" s="105" t="s">
        <v>1482</v>
      </c>
      <c r="D32" s="58">
        <v>-0.70899999999999996</v>
      </c>
      <c r="E32" s="61">
        <v>0</v>
      </c>
      <c r="F32" s="61">
        <v>0</v>
      </c>
      <c r="G32" s="61">
        <v>0</v>
      </c>
      <c r="H32" s="61">
        <v>0</v>
      </c>
      <c r="I32" s="61">
        <v>0</v>
      </c>
      <c r="J32" s="61"/>
      <c r="K32" s="62"/>
    </row>
    <row r="33" spans="1:11" ht="32.25" customHeight="1" x14ac:dyDescent="0.2">
      <c r="A33" s="20" t="s">
        <v>10</v>
      </c>
      <c r="B33" s="204">
        <v>970</v>
      </c>
      <c r="C33" s="105">
        <v>8</v>
      </c>
      <c r="D33" s="58">
        <v>-0.61599999999999999</v>
      </c>
      <c r="E33" s="61">
        <v>0</v>
      </c>
      <c r="F33" s="61">
        <v>0</v>
      </c>
      <c r="G33" s="61">
        <v>0</v>
      </c>
      <c r="H33" s="61">
        <v>0</v>
      </c>
      <c r="I33" s="61">
        <v>0</v>
      </c>
      <c r="J33" s="61"/>
      <c r="K33" s="81"/>
    </row>
    <row r="34" spans="1:11" ht="32.25" customHeight="1" x14ac:dyDescent="0.2">
      <c r="A34" s="20" t="s">
        <v>4</v>
      </c>
      <c r="B34" s="204">
        <v>971</v>
      </c>
      <c r="C34" s="105">
        <v>0</v>
      </c>
      <c r="D34" s="58">
        <v>-0.70899999999999996</v>
      </c>
      <c r="E34" s="61">
        <v>0</v>
      </c>
      <c r="F34" s="61">
        <v>0</v>
      </c>
      <c r="G34" s="61">
        <v>0</v>
      </c>
      <c r="H34" s="61">
        <v>0</v>
      </c>
      <c r="I34" s="65">
        <v>0.247</v>
      </c>
      <c r="J34" s="61"/>
      <c r="K34" s="62"/>
    </row>
    <row r="35" spans="1:11" ht="32.25" customHeight="1" x14ac:dyDescent="0.2">
      <c r="A35" s="20" t="s">
        <v>5</v>
      </c>
      <c r="B35" s="204">
        <v>973</v>
      </c>
      <c r="C35" s="105">
        <v>0</v>
      </c>
      <c r="D35" s="67">
        <v>-6.133</v>
      </c>
      <c r="E35" s="68">
        <v>-0.45200000000000001</v>
      </c>
      <c r="F35" s="64">
        <v>-3.1E-2</v>
      </c>
      <c r="G35" s="61">
        <v>0</v>
      </c>
      <c r="H35" s="61">
        <v>0</v>
      </c>
      <c r="I35" s="65">
        <v>0.247</v>
      </c>
      <c r="J35" s="61"/>
      <c r="K35" s="62"/>
    </row>
    <row r="36" spans="1:11" ht="32.25" customHeight="1" x14ac:dyDescent="0.2">
      <c r="A36" s="20" t="s">
        <v>6</v>
      </c>
      <c r="B36" s="204">
        <v>972</v>
      </c>
      <c r="C36" s="105">
        <v>0</v>
      </c>
      <c r="D36" s="58">
        <v>-0.61599999999999999</v>
      </c>
      <c r="E36" s="61">
        <v>0</v>
      </c>
      <c r="F36" s="61">
        <v>0</v>
      </c>
      <c r="G36" s="61">
        <v>0</v>
      </c>
      <c r="H36" s="61">
        <v>0</v>
      </c>
      <c r="I36" s="65">
        <v>0.224</v>
      </c>
      <c r="J36" s="61"/>
      <c r="K36" s="62"/>
    </row>
    <row r="37" spans="1:11" ht="27.75" customHeight="1" x14ac:dyDescent="0.2">
      <c r="A37" s="20" t="s">
        <v>7</v>
      </c>
      <c r="B37" s="204">
        <v>974</v>
      </c>
      <c r="C37" s="105">
        <v>0</v>
      </c>
      <c r="D37" s="67">
        <v>-5.3929999999999998</v>
      </c>
      <c r="E37" s="63">
        <v>-0.378</v>
      </c>
      <c r="F37" s="64">
        <v>-2.5000000000000001E-2</v>
      </c>
      <c r="G37" s="61">
        <v>0</v>
      </c>
      <c r="H37" s="61">
        <v>0</v>
      </c>
      <c r="I37" s="65">
        <v>0.224</v>
      </c>
      <c r="J37" s="61"/>
      <c r="K37" s="62"/>
    </row>
    <row r="38" spans="1:11" ht="27.75" customHeight="1" x14ac:dyDescent="0.2">
      <c r="A38" s="20" t="s">
        <v>8</v>
      </c>
      <c r="B38" s="204">
        <v>975</v>
      </c>
      <c r="C38" s="105">
        <v>0</v>
      </c>
      <c r="D38" s="58">
        <v>-0.433</v>
      </c>
      <c r="E38" s="61">
        <v>0</v>
      </c>
      <c r="F38" s="61">
        <v>0</v>
      </c>
      <c r="G38" s="60">
        <v>28.93</v>
      </c>
      <c r="H38" s="61">
        <v>0</v>
      </c>
      <c r="I38" s="65">
        <v>0.17699999999999999</v>
      </c>
      <c r="J38" s="61"/>
      <c r="K38" s="62"/>
    </row>
    <row r="39" spans="1:11" ht="27.75" customHeight="1" x14ac:dyDescent="0.2">
      <c r="A39" s="20" t="s">
        <v>9</v>
      </c>
      <c r="B39" s="204">
        <v>977</v>
      </c>
      <c r="C39" s="105">
        <v>0</v>
      </c>
      <c r="D39" s="67">
        <v>-3.9729999999999999</v>
      </c>
      <c r="E39" s="63">
        <v>-0.224</v>
      </c>
      <c r="F39" s="64">
        <v>-1.2999999999999999E-2</v>
      </c>
      <c r="G39" s="60">
        <v>28.93</v>
      </c>
      <c r="H39" s="61">
        <v>0</v>
      </c>
      <c r="I39" s="65">
        <v>0.17699999999999999</v>
      </c>
      <c r="J39" s="61"/>
      <c r="K39" s="6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4"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tabSelected="1" topLeftCell="A142" zoomScaleNormal="100" zoomScaleSheetLayoutView="100" workbookViewId="0">
      <selection activeCell="F171" sqref="F171"/>
    </sheetView>
  </sheetViews>
  <sheetFormatPr defaultRowHeight="27.75" customHeight="1" x14ac:dyDescent="0.2"/>
  <cols>
    <col min="1" max="1" width="14.5703125" style="88" customWidth="1"/>
    <col min="2" max="2" width="14.28515625" style="88" customWidth="1"/>
    <col min="3" max="3" width="17.140625" style="88" customWidth="1"/>
    <col min="4" max="4" width="14.7109375" style="98" customWidth="1"/>
    <col min="5" max="5" width="13.7109375" style="98" customWidth="1"/>
    <col min="6" max="6" width="17.28515625" style="98" customWidth="1"/>
    <col min="7" max="7" width="50.7109375" style="98" customWidth="1"/>
    <col min="8" max="8" width="14.7109375" style="98" customWidth="1"/>
    <col min="9" max="9" width="14.7109375" style="99" customWidth="1"/>
    <col min="10" max="11" width="14.7109375" style="100" customWidth="1"/>
    <col min="12" max="15" width="14.7109375" style="88" customWidth="1"/>
    <col min="16" max="17" width="15.5703125" style="88" customWidth="1"/>
    <col min="18" max="16384" width="9.140625" style="88"/>
  </cols>
  <sheetData>
    <row r="1" spans="1:15" ht="66.75" customHeight="1" x14ac:dyDescent="0.2">
      <c r="A1" s="86" t="s">
        <v>88</v>
      </c>
      <c r="B1" s="86"/>
      <c r="C1" s="253" t="s">
        <v>1506</v>
      </c>
      <c r="D1" s="253"/>
      <c r="E1" s="87"/>
      <c r="F1" s="252" t="s">
        <v>207</v>
      </c>
      <c r="G1" s="252"/>
      <c r="H1" s="252"/>
      <c r="I1" s="252"/>
      <c r="J1" s="252"/>
      <c r="K1" s="252"/>
      <c r="L1" s="252"/>
      <c r="M1" s="252"/>
      <c r="N1" s="252"/>
      <c r="O1" s="252"/>
    </row>
    <row r="2" spans="1:15" s="89" customFormat="1" ht="25.5" customHeight="1" x14ac:dyDescent="0.2">
      <c r="A2" s="232" t="str">
        <f>Overview!B4&amp; " - Effective from "&amp;Overview!D4&amp;" - "&amp;Overview!E4&amp;" EDCM charges"</f>
        <v>Western Power Distribution (East Midlands) plc - Effective from 1 April 2015 - Final EDCM charges</v>
      </c>
      <c r="B2" s="232"/>
      <c r="C2" s="232"/>
      <c r="D2" s="232"/>
      <c r="E2" s="232"/>
      <c r="F2" s="232"/>
      <c r="G2" s="232"/>
      <c r="H2" s="232"/>
      <c r="I2" s="232"/>
      <c r="J2" s="232"/>
      <c r="K2" s="232"/>
      <c r="L2" s="232"/>
      <c r="M2" s="232"/>
      <c r="N2" s="232"/>
      <c r="O2" s="232"/>
    </row>
    <row r="3" spans="1:15" s="127" customFormat="1" ht="10.5" customHeight="1" x14ac:dyDescent="0.2">
      <c r="A3" s="124"/>
      <c r="B3" s="124"/>
      <c r="C3" s="124"/>
      <c r="D3" s="124"/>
      <c r="E3" s="124"/>
      <c r="F3" s="124"/>
      <c r="G3" s="124"/>
      <c r="H3" s="124"/>
      <c r="I3" s="124"/>
      <c r="J3" s="124"/>
      <c r="K3" s="124"/>
      <c r="L3" s="124"/>
      <c r="M3" s="124"/>
      <c r="N3" s="124"/>
      <c r="O3" s="124"/>
    </row>
    <row r="4" spans="1:15" s="127" customFormat="1" ht="25.5" customHeight="1" x14ac:dyDescent="0.2">
      <c r="A4" s="232" t="s">
        <v>579</v>
      </c>
      <c r="B4" s="232"/>
      <c r="C4" s="232"/>
      <c r="D4" s="232"/>
      <c r="E4" s="232"/>
      <c r="F4" s="232"/>
      <c r="G4" s="124"/>
      <c r="H4" s="124"/>
      <c r="I4" s="124"/>
      <c r="J4" s="124"/>
      <c r="K4" s="124"/>
      <c r="L4" s="124"/>
      <c r="M4" s="124"/>
      <c r="N4" s="124"/>
      <c r="O4" s="124"/>
    </row>
    <row r="5" spans="1:15" s="127" customFormat="1" ht="18" x14ac:dyDescent="0.2">
      <c r="A5" s="255" t="s">
        <v>80</v>
      </c>
      <c r="B5" s="256"/>
      <c r="C5" s="256"/>
      <c r="D5" s="249" t="s">
        <v>574</v>
      </c>
      <c r="E5" s="250"/>
      <c r="F5" s="251"/>
      <c r="G5" s="124"/>
      <c r="H5" s="124"/>
      <c r="I5" s="124"/>
      <c r="J5" s="124"/>
      <c r="K5" s="124"/>
      <c r="L5" s="124"/>
      <c r="M5" s="124"/>
      <c r="N5" s="124"/>
      <c r="O5" s="124"/>
    </row>
    <row r="6" spans="1:15" s="127" customFormat="1" ht="18" x14ac:dyDescent="0.2">
      <c r="A6" s="257" t="s">
        <v>608</v>
      </c>
      <c r="B6" s="257"/>
      <c r="C6" s="257"/>
      <c r="D6" s="246" t="s">
        <v>605</v>
      </c>
      <c r="E6" s="247"/>
      <c r="F6" s="248"/>
      <c r="G6" s="124"/>
      <c r="H6" s="124"/>
      <c r="I6" s="124"/>
      <c r="J6" s="124"/>
      <c r="K6" s="124"/>
      <c r="L6" s="124"/>
      <c r="M6" s="124"/>
      <c r="N6" s="124"/>
      <c r="O6" s="124"/>
    </row>
    <row r="7" spans="1:15" s="127" customFormat="1" ht="18" x14ac:dyDescent="0.2">
      <c r="A7" s="257" t="s">
        <v>81</v>
      </c>
      <c r="B7" s="257"/>
      <c r="C7" s="257"/>
      <c r="D7" s="246" t="s">
        <v>82</v>
      </c>
      <c r="E7" s="247"/>
      <c r="F7" s="248"/>
      <c r="G7" s="124"/>
      <c r="H7" s="124"/>
      <c r="I7" s="124"/>
      <c r="J7" s="124"/>
      <c r="K7" s="124"/>
      <c r="L7" s="124"/>
      <c r="M7" s="124"/>
      <c r="N7" s="124"/>
      <c r="O7" s="124"/>
    </row>
    <row r="8" spans="1:15" s="127" customFormat="1" ht="18" x14ac:dyDescent="0.2">
      <c r="A8" s="258"/>
      <c r="B8" s="258"/>
      <c r="C8" s="258"/>
      <c r="D8" s="254"/>
      <c r="E8" s="254"/>
      <c r="F8" s="254"/>
      <c r="G8" s="124"/>
      <c r="H8" s="124"/>
      <c r="I8" s="124"/>
      <c r="J8" s="124"/>
      <c r="K8" s="124"/>
      <c r="L8" s="124"/>
      <c r="M8" s="124"/>
      <c r="N8" s="124"/>
      <c r="O8" s="124"/>
    </row>
    <row r="9" spans="1:15" s="127" customFormat="1" ht="18" x14ac:dyDescent="0.2">
      <c r="A9" s="124"/>
      <c r="B9" s="124"/>
      <c r="C9" s="124"/>
      <c r="D9" s="124"/>
      <c r="E9" s="124"/>
      <c r="F9" s="124"/>
      <c r="G9" s="124"/>
      <c r="H9" s="124"/>
      <c r="I9" s="124"/>
      <c r="J9" s="124"/>
      <c r="K9" s="124"/>
      <c r="L9" s="124"/>
      <c r="M9" s="124"/>
      <c r="N9" s="124"/>
      <c r="O9" s="124"/>
    </row>
    <row r="10" spans="1:15" ht="63.75" customHeight="1" x14ac:dyDescent="0.2">
      <c r="A10" s="90" t="s">
        <v>559</v>
      </c>
      <c r="B10" s="91" t="s">
        <v>505</v>
      </c>
      <c r="C10" s="90" t="s">
        <v>506</v>
      </c>
      <c r="D10" s="90" t="s">
        <v>563</v>
      </c>
      <c r="E10" s="91" t="s">
        <v>505</v>
      </c>
      <c r="F10" s="90" t="s">
        <v>507</v>
      </c>
      <c r="G10" s="92" t="s">
        <v>205</v>
      </c>
      <c r="H10" s="93" t="s">
        <v>580</v>
      </c>
      <c r="I10" s="92" t="s">
        <v>564</v>
      </c>
      <c r="J10" s="92" t="s">
        <v>565</v>
      </c>
      <c r="K10" s="92" t="s">
        <v>566</v>
      </c>
      <c r="L10" s="92" t="s">
        <v>581</v>
      </c>
      <c r="M10" s="92" t="s">
        <v>567</v>
      </c>
      <c r="N10" s="92" t="s">
        <v>568</v>
      </c>
      <c r="O10" s="92" t="s">
        <v>569</v>
      </c>
    </row>
    <row r="11" spans="1:15" ht="12.75" x14ac:dyDescent="0.2">
      <c r="A11" s="94">
        <v>784</v>
      </c>
      <c r="B11" s="94">
        <v>784</v>
      </c>
      <c r="C11" s="95">
        <v>1170000447716</v>
      </c>
      <c r="D11" s="94">
        <v>705</v>
      </c>
      <c r="E11" s="96">
        <v>705</v>
      </c>
      <c r="F11" s="95">
        <v>1170000447725</v>
      </c>
      <c r="G11" s="97" t="s">
        <v>1507</v>
      </c>
      <c r="H11" s="101">
        <v>0</v>
      </c>
      <c r="I11" s="102">
        <v>0.95</v>
      </c>
      <c r="J11" s="102">
        <v>2.5</v>
      </c>
      <c r="K11" s="102">
        <v>2.5</v>
      </c>
      <c r="L11" s="103">
        <v>0</v>
      </c>
      <c r="M11" s="104">
        <v>270.19</v>
      </c>
      <c r="N11" s="104">
        <v>0.06</v>
      </c>
      <c r="O11" s="104">
        <v>0.06</v>
      </c>
    </row>
    <row r="12" spans="1:15" ht="12.75" x14ac:dyDescent="0.2">
      <c r="A12" s="94">
        <v>785</v>
      </c>
      <c r="B12" s="94">
        <v>785</v>
      </c>
      <c r="C12" s="95">
        <v>1170000447479</v>
      </c>
      <c r="D12" s="94">
        <v>706</v>
      </c>
      <c r="E12" s="96">
        <v>706</v>
      </c>
      <c r="F12" s="95">
        <v>1170000447488</v>
      </c>
      <c r="G12" s="97" t="s">
        <v>1508</v>
      </c>
      <c r="H12" s="101">
        <v>0</v>
      </c>
      <c r="I12" s="102">
        <v>12.39</v>
      </c>
      <c r="J12" s="102">
        <v>2.5</v>
      </c>
      <c r="K12" s="102">
        <v>2.5</v>
      </c>
      <c r="L12" s="103">
        <v>0</v>
      </c>
      <c r="M12" s="104">
        <v>495.47</v>
      </c>
      <c r="N12" s="104">
        <v>0.06</v>
      </c>
      <c r="O12" s="104">
        <v>0.06</v>
      </c>
    </row>
    <row r="13" spans="1:15" ht="12.75" x14ac:dyDescent="0.2">
      <c r="A13" s="94">
        <v>786</v>
      </c>
      <c r="B13" s="94">
        <v>786</v>
      </c>
      <c r="C13" s="95">
        <v>1170000447497</v>
      </c>
      <c r="D13" s="94">
        <v>707</v>
      </c>
      <c r="E13" s="96">
        <v>707</v>
      </c>
      <c r="F13" s="95">
        <v>1170000447502</v>
      </c>
      <c r="G13" s="97" t="s">
        <v>1509</v>
      </c>
      <c r="H13" s="101">
        <v>0</v>
      </c>
      <c r="I13" s="102">
        <v>5.32</v>
      </c>
      <c r="J13" s="102">
        <v>2.5</v>
      </c>
      <c r="K13" s="102">
        <v>2.5</v>
      </c>
      <c r="L13" s="103">
        <v>0</v>
      </c>
      <c r="M13" s="104">
        <v>265.83</v>
      </c>
      <c r="N13" s="104">
        <v>0.06</v>
      </c>
      <c r="O13" s="104">
        <v>0.06</v>
      </c>
    </row>
    <row r="14" spans="1:15" ht="12.75" x14ac:dyDescent="0.2">
      <c r="A14" s="94">
        <v>787</v>
      </c>
      <c r="B14" s="94">
        <v>787</v>
      </c>
      <c r="C14" s="95">
        <v>1170000451420</v>
      </c>
      <c r="D14" s="94">
        <v>708</v>
      </c>
      <c r="E14" s="96">
        <v>708</v>
      </c>
      <c r="F14" s="95">
        <v>1170000451439</v>
      </c>
      <c r="G14" s="97" t="s">
        <v>1510</v>
      </c>
      <c r="H14" s="101">
        <v>1.21</v>
      </c>
      <c r="I14" s="102">
        <v>3.07</v>
      </c>
      <c r="J14" s="102">
        <v>2.5</v>
      </c>
      <c r="K14" s="102">
        <v>2.5</v>
      </c>
      <c r="L14" s="103">
        <v>0</v>
      </c>
      <c r="M14" s="104">
        <v>504.78</v>
      </c>
      <c r="N14" s="104">
        <v>0.06</v>
      </c>
      <c r="O14" s="104">
        <v>0.06</v>
      </c>
    </row>
    <row r="15" spans="1:15" ht="25.5" x14ac:dyDescent="0.2">
      <c r="A15" s="94">
        <v>824</v>
      </c>
      <c r="B15" s="94">
        <v>824</v>
      </c>
      <c r="C15" s="95" t="s">
        <v>1715</v>
      </c>
      <c r="D15" s="94">
        <v>600</v>
      </c>
      <c r="E15" s="96">
        <v>600</v>
      </c>
      <c r="F15" s="95" t="s">
        <v>1714</v>
      </c>
      <c r="G15" s="97" t="s">
        <v>1511</v>
      </c>
      <c r="H15" s="101">
        <v>0</v>
      </c>
      <c r="I15" s="102">
        <v>4750.82</v>
      </c>
      <c r="J15" s="102">
        <v>7.51</v>
      </c>
      <c r="K15" s="102">
        <v>7.51</v>
      </c>
      <c r="L15" s="103">
        <v>0</v>
      </c>
      <c r="M15" s="104">
        <v>0</v>
      </c>
      <c r="N15" s="104">
        <v>0</v>
      </c>
      <c r="O15" s="104">
        <v>0</v>
      </c>
    </row>
    <row r="16" spans="1:15" ht="25.5" x14ac:dyDescent="0.2">
      <c r="A16" s="94">
        <v>825</v>
      </c>
      <c r="B16" s="94">
        <v>825</v>
      </c>
      <c r="C16" s="95" t="s">
        <v>1693</v>
      </c>
      <c r="D16" s="94">
        <v>601</v>
      </c>
      <c r="E16" s="96">
        <v>601</v>
      </c>
      <c r="F16" s="95">
        <v>1100050641453</v>
      </c>
      <c r="G16" s="97" t="s">
        <v>1512</v>
      </c>
      <c r="H16" s="101">
        <v>0</v>
      </c>
      <c r="I16" s="102">
        <v>4234.42</v>
      </c>
      <c r="J16" s="102">
        <v>7.5</v>
      </c>
      <c r="K16" s="102">
        <v>7.5</v>
      </c>
      <c r="L16" s="103">
        <v>0</v>
      </c>
      <c r="M16" s="104">
        <v>0</v>
      </c>
      <c r="N16" s="104">
        <v>0</v>
      </c>
      <c r="O16" s="104">
        <v>0</v>
      </c>
    </row>
    <row r="17" spans="1:15" ht="12.75" x14ac:dyDescent="0.2">
      <c r="A17" s="94">
        <v>826</v>
      </c>
      <c r="B17" s="94">
        <v>826</v>
      </c>
      <c r="C17" s="95">
        <v>1100050106527</v>
      </c>
      <c r="D17" s="94">
        <v>602</v>
      </c>
      <c r="E17" s="96">
        <v>602</v>
      </c>
      <c r="F17" s="95">
        <v>1100050106971</v>
      </c>
      <c r="G17" s="97" t="s">
        <v>1513</v>
      </c>
      <c r="H17" s="101">
        <v>0</v>
      </c>
      <c r="I17" s="102">
        <v>0</v>
      </c>
      <c r="J17" s="102">
        <v>1.52</v>
      </c>
      <c r="K17" s="102">
        <v>1.52</v>
      </c>
      <c r="L17" s="103">
        <v>0</v>
      </c>
      <c r="M17" s="104">
        <v>0</v>
      </c>
      <c r="N17" s="104">
        <v>0</v>
      </c>
      <c r="O17" s="104">
        <v>0</v>
      </c>
    </row>
    <row r="18" spans="1:15" ht="25.5" x14ac:dyDescent="0.2">
      <c r="A18" s="94">
        <v>827</v>
      </c>
      <c r="B18" s="94">
        <v>827</v>
      </c>
      <c r="C18" s="95" t="s">
        <v>1694</v>
      </c>
      <c r="D18" s="94">
        <v>603</v>
      </c>
      <c r="E18" s="96">
        <v>603</v>
      </c>
      <c r="F18" s="95">
        <v>1100050314637</v>
      </c>
      <c r="G18" s="97" t="s">
        <v>1514</v>
      </c>
      <c r="H18" s="101">
        <v>0</v>
      </c>
      <c r="I18" s="102">
        <v>5933.43</v>
      </c>
      <c r="J18" s="102">
        <v>8.0399999999999991</v>
      </c>
      <c r="K18" s="102">
        <v>8.0399999999999991</v>
      </c>
      <c r="L18" s="103">
        <v>0</v>
      </c>
      <c r="M18" s="104">
        <v>0</v>
      </c>
      <c r="N18" s="104">
        <v>0</v>
      </c>
      <c r="O18" s="104">
        <v>0</v>
      </c>
    </row>
    <row r="19" spans="1:15" ht="12.75" x14ac:dyDescent="0.2">
      <c r="A19" s="94">
        <v>828</v>
      </c>
      <c r="B19" s="94">
        <v>828</v>
      </c>
      <c r="C19" s="95">
        <v>1100050106554</v>
      </c>
      <c r="D19" s="94">
        <v>604</v>
      </c>
      <c r="E19" s="96">
        <v>604</v>
      </c>
      <c r="F19" s="95">
        <v>1130000029600</v>
      </c>
      <c r="G19" s="97" t="s">
        <v>1515</v>
      </c>
      <c r="H19" s="101">
        <v>0</v>
      </c>
      <c r="I19" s="102">
        <v>4550.3599999999997</v>
      </c>
      <c r="J19" s="102">
        <v>3.96</v>
      </c>
      <c r="K19" s="102">
        <v>3.96</v>
      </c>
      <c r="L19" s="103">
        <v>0</v>
      </c>
      <c r="M19" s="104">
        <v>0</v>
      </c>
      <c r="N19" s="104">
        <v>0</v>
      </c>
      <c r="O19" s="104">
        <v>0</v>
      </c>
    </row>
    <row r="20" spans="1:15" ht="12.75" x14ac:dyDescent="0.2">
      <c r="A20" s="94">
        <v>829</v>
      </c>
      <c r="B20" s="94">
        <v>829</v>
      </c>
      <c r="C20" s="95">
        <v>1100050106572</v>
      </c>
      <c r="D20" s="94">
        <v>605</v>
      </c>
      <c r="E20" s="96">
        <v>605</v>
      </c>
      <c r="F20" s="95">
        <v>1130000029619</v>
      </c>
      <c r="G20" s="97" t="s">
        <v>1516</v>
      </c>
      <c r="H20" s="101">
        <v>0</v>
      </c>
      <c r="I20" s="102">
        <v>7095.88</v>
      </c>
      <c r="J20" s="102">
        <v>3.66</v>
      </c>
      <c r="K20" s="102">
        <v>3.66</v>
      </c>
      <c r="L20" s="103">
        <v>0</v>
      </c>
      <c r="M20" s="104">
        <v>0</v>
      </c>
      <c r="N20" s="104">
        <v>0</v>
      </c>
      <c r="O20" s="104">
        <v>0</v>
      </c>
    </row>
    <row r="21" spans="1:15" ht="12.75" x14ac:dyDescent="0.2">
      <c r="A21" s="94">
        <v>830</v>
      </c>
      <c r="B21" s="94">
        <v>830</v>
      </c>
      <c r="C21" s="95">
        <v>1100050106545</v>
      </c>
      <c r="D21" s="94">
        <v>606</v>
      </c>
      <c r="E21" s="96">
        <v>606</v>
      </c>
      <c r="F21" s="95">
        <v>1130000029628</v>
      </c>
      <c r="G21" s="97" t="s">
        <v>1517</v>
      </c>
      <c r="H21" s="101">
        <v>0</v>
      </c>
      <c r="I21" s="102">
        <v>4503.38</v>
      </c>
      <c r="J21" s="102">
        <v>3.27</v>
      </c>
      <c r="K21" s="102">
        <v>3.27</v>
      </c>
      <c r="L21" s="103">
        <v>0</v>
      </c>
      <c r="M21" s="104">
        <v>0</v>
      </c>
      <c r="N21" s="104">
        <v>0</v>
      </c>
      <c r="O21" s="104">
        <v>0</v>
      </c>
    </row>
    <row r="22" spans="1:15" ht="12.75" x14ac:dyDescent="0.2">
      <c r="A22" s="94">
        <v>831</v>
      </c>
      <c r="B22" s="94">
        <v>831</v>
      </c>
      <c r="C22" s="95">
        <v>1100039602086</v>
      </c>
      <c r="D22" s="94"/>
      <c r="E22" s="96"/>
      <c r="F22" s="95" t="s">
        <v>1504</v>
      </c>
      <c r="G22" s="97" t="s">
        <v>1200</v>
      </c>
      <c r="H22" s="101">
        <v>0</v>
      </c>
      <c r="I22" s="102">
        <v>105.59</v>
      </c>
      <c r="J22" s="102">
        <v>9.2799999999999994</v>
      </c>
      <c r="K22" s="102">
        <v>9.2799999999999994</v>
      </c>
      <c r="L22" s="103">
        <v>0</v>
      </c>
      <c r="M22" s="104">
        <v>0</v>
      </c>
      <c r="N22" s="104">
        <v>0</v>
      </c>
      <c r="O22" s="104">
        <v>0</v>
      </c>
    </row>
    <row r="23" spans="1:15" ht="12.75" x14ac:dyDescent="0.2">
      <c r="A23" s="94">
        <v>832</v>
      </c>
      <c r="B23" s="94">
        <v>832</v>
      </c>
      <c r="C23" s="95">
        <v>1100039600655</v>
      </c>
      <c r="D23" s="94"/>
      <c r="E23" s="96"/>
      <c r="F23" s="95" t="s">
        <v>1504</v>
      </c>
      <c r="G23" s="97" t="s">
        <v>1201</v>
      </c>
      <c r="H23" s="101">
        <v>0</v>
      </c>
      <c r="I23" s="102">
        <v>2674.13</v>
      </c>
      <c r="J23" s="102">
        <v>2.4500000000000002</v>
      </c>
      <c r="K23" s="102">
        <v>2.4500000000000002</v>
      </c>
      <c r="L23" s="103">
        <v>0</v>
      </c>
      <c r="M23" s="104">
        <v>0</v>
      </c>
      <c r="N23" s="104">
        <v>0</v>
      </c>
      <c r="O23" s="104">
        <v>0</v>
      </c>
    </row>
    <row r="24" spans="1:15" ht="12.75" x14ac:dyDescent="0.2">
      <c r="A24" s="94">
        <v>833</v>
      </c>
      <c r="B24" s="94">
        <v>833</v>
      </c>
      <c r="C24" s="95">
        <v>1100039602156</v>
      </c>
      <c r="D24" s="94"/>
      <c r="E24" s="96"/>
      <c r="F24" s="95" t="s">
        <v>1504</v>
      </c>
      <c r="G24" s="97" t="s">
        <v>1202</v>
      </c>
      <c r="H24" s="101">
        <v>0</v>
      </c>
      <c r="I24" s="102">
        <v>105.59</v>
      </c>
      <c r="J24" s="102">
        <v>6.1</v>
      </c>
      <c r="K24" s="102">
        <v>6.1</v>
      </c>
      <c r="L24" s="103">
        <v>0</v>
      </c>
      <c r="M24" s="104">
        <v>0</v>
      </c>
      <c r="N24" s="104">
        <v>0</v>
      </c>
      <c r="O24" s="104">
        <v>0</v>
      </c>
    </row>
    <row r="25" spans="1:15" ht="12.75" x14ac:dyDescent="0.2">
      <c r="A25" s="94">
        <v>834</v>
      </c>
      <c r="B25" s="94">
        <v>834</v>
      </c>
      <c r="C25" s="95">
        <v>1100039603131</v>
      </c>
      <c r="D25" s="94"/>
      <c r="E25" s="96"/>
      <c r="F25" s="95" t="s">
        <v>1504</v>
      </c>
      <c r="G25" s="97" t="s">
        <v>1203</v>
      </c>
      <c r="H25" s="101">
        <v>0</v>
      </c>
      <c r="I25" s="102">
        <v>105.59</v>
      </c>
      <c r="J25" s="102">
        <v>6.19</v>
      </c>
      <c r="K25" s="102">
        <v>6.19</v>
      </c>
      <c r="L25" s="103">
        <v>0</v>
      </c>
      <c r="M25" s="104">
        <v>0</v>
      </c>
      <c r="N25" s="104">
        <v>0</v>
      </c>
      <c r="O25" s="104">
        <v>0</v>
      </c>
    </row>
    <row r="26" spans="1:15" ht="25.5" x14ac:dyDescent="0.2">
      <c r="A26" s="94">
        <v>835</v>
      </c>
      <c r="B26" s="94">
        <v>835</v>
      </c>
      <c r="C26" s="95" t="s">
        <v>1695</v>
      </c>
      <c r="D26" s="94"/>
      <c r="E26" s="96"/>
      <c r="F26" s="95" t="s">
        <v>1504</v>
      </c>
      <c r="G26" s="97" t="s">
        <v>1518</v>
      </c>
      <c r="H26" s="101">
        <v>1.2390000000000001</v>
      </c>
      <c r="I26" s="102">
        <v>730.16</v>
      </c>
      <c r="J26" s="102">
        <v>5.55</v>
      </c>
      <c r="K26" s="102">
        <v>5.55</v>
      </c>
      <c r="L26" s="103">
        <v>0</v>
      </c>
      <c r="M26" s="104">
        <v>0</v>
      </c>
      <c r="N26" s="104">
        <v>0</v>
      </c>
      <c r="O26" s="104">
        <v>0</v>
      </c>
    </row>
    <row r="27" spans="1:15" ht="12.75" x14ac:dyDescent="0.2">
      <c r="A27" s="94">
        <v>836</v>
      </c>
      <c r="B27" s="94">
        <v>836</v>
      </c>
      <c r="C27" s="95">
        <v>1100039600015</v>
      </c>
      <c r="D27" s="94"/>
      <c r="E27" s="96"/>
      <c r="F27" s="95" t="s">
        <v>1504</v>
      </c>
      <c r="G27" s="97" t="s">
        <v>1519</v>
      </c>
      <c r="H27" s="101">
        <v>0</v>
      </c>
      <c r="I27" s="102">
        <v>688.77</v>
      </c>
      <c r="J27" s="102">
        <v>2.62</v>
      </c>
      <c r="K27" s="102">
        <v>2.62</v>
      </c>
      <c r="L27" s="103">
        <v>0</v>
      </c>
      <c r="M27" s="104">
        <v>0</v>
      </c>
      <c r="N27" s="104">
        <v>0</v>
      </c>
      <c r="O27" s="104">
        <v>0</v>
      </c>
    </row>
    <row r="28" spans="1:15" ht="12.75" x14ac:dyDescent="0.2">
      <c r="A28" s="94">
        <v>837</v>
      </c>
      <c r="B28" s="94">
        <v>837</v>
      </c>
      <c r="C28" s="95">
        <v>1100039669504</v>
      </c>
      <c r="D28" s="94">
        <v>607</v>
      </c>
      <c r="E28" s="96">
        <v>607</v>
      </c>
      <c r="F28" s="95">
        <v>1100050223110</v>
      </c>
      <c r="G28" s="97" t="s">
        <v>1520</v>
      </c>
      <c r="H28" s="101">
        <v>1.1930000000000001</v>
      </c>
      <c r="I28" s="102">
        <v>536.34</v>
      </c>
      <c r="J28" s="102">
        <v>2.33</v>
      </c>
      <c r="K28" s="102">
        <v>2.33</v>
      </c>
      <c r="L28" s="103">
        <v>0</v>
      </c>
      <c r="M28" s="104">
        <v>0</v>
      </c>
      <c r="N28" s="104">
        <v>0</v>
      </c>
      <c r="O28" s="104">
        <v>0</v>
      </c>
    </row>
    <row r="29" spans="1:15" ht="12.75" x14ac:dyDescent="0.2">
      <c r="A29" s="94">
        <v>838</v>
      </c>
      <c r="B29" s="94">
        <v>838</v>
      </c>
      <c r="C29" s="95">
        <v>1144444444443</v>
      </c>
      <c r="D29" s="94"/>
      <c r="E29" s="96"/>
      <c r="F29" s="95" t="s">
        <v>1504</v>
      </c>
      <c r="G29" s="97" t="s">
        <v>1466</v>
      </c>
      <c r="H29" s="101">
        <v>0</v>
      </c>
      <c r="I29" s="102">
        <v>1602.21</v>
      </c>
      <c r="J29" s="102">
        <v>2.4900000000000002</v>
      </c>
      <c r="K29" s="102">
        <v>2.4900000000000002</v>
      </c>
      <c r="L29" s="103">
        <v>0</v>
      </c>
      <c r="M29" s="104">
        <v>0</v>
      </c>
      <c r="N29" s="104">
        <v>0</v>
      </c>
      <c r="O29" s="104">
        <v>0</v>
      </c>
    </row>
    <row r="30" spans="1:15" ht="12.75" x14ac:dyDescent="0.2">
      <c r="A30" s="94">
        <v>839</v>
      </c>
      <c r="B30" s="94">
        <v>839</v>
      </c>
      <c r="C30" s="95">
        <v>1100039667570</v>
      </c>
      <c r="D30" s="94"/>
      <c r="E30" s="96"/>
      <c r="F30" s="95" t="s">
        <v>1504</v>
      </c>
      <c r="G30" s="97" t="s">
        <v>1521</v>
      </c>
      <c r="H30" s="101">
        <v>0</v>
      </c>
      <c r="I30" s="102">
        <v>1291.6500000000001</v>
      </c>
      <c r="J30" s="102">
        <v>2.0099999999999998</v>
      </c>
      <c r="K30" s="102">
        <v>2.0099999999999998</v>
      </c>
      <c r="L30" s="103">
        <v>0</v>
      </c>
      <c r="M30" s="104">
        <v>0</v>
      </c>
      <c r="N30" s="104">
        <v>0</v>
      </c>
      <c r="O30" s="104">
        <v>0</v>
      </c>
    </row>
    <row r="31" spans="1:15" ht="25.5" x14ac:dyDescent="0.2">
      <c r="A31" s="94">
        <v>840</v>
      </c>
      <c r="B31" s="94">
        <v>840</v>
      </c>
      <c r="C31" s="95" t="s">
        <v>1696</v>
      </c>
      <c r="D31" s="94"/>
      <c r="E31" s="96"/>
      <c r="F31" s="95" t="s">
        <v>1504</v>
      </c>
      <c r="G31" s="97" t="s">
        <v>1522</v>
      </c>
      <c r="H31" s="101">
        <v>1.2170000000000001</v>
      </c>
      <c r="I31" s="102">
        <v>459.18</v>
      </c>
      <c r="J31" s="102">
        <v>3.67</v>
      </c>
      <c r="K31" s="102">
        <v>3.67</v>
      </c>
      <c r="L31" s="103">
        <v>0</v>
      </c>
      <c r="M31" s="104">
        <v>0</v>
      </c>
      <c r="N31" s="104">
        <v>0</v>
      </c>
      <c r="O31" s="104">
        <v>0</v>
      </c>
    </row>
    <row r="32" spans="1:15" ht="12.75" x14ac:dyDescent="0.2">
      <c r="A32" s="94">
        <v>841</v>
      </c>
      <c r="B32" s="94">
        <v>841</v>
      </c>
      <c r="C32" s="95">
        <v>1100039603559</v>
      </c>
      <c r="D32" s="94"/>
      <c r="E32" s="96"/>
      <c r="F32" s="95" t="s">
        <v>1504</v>
      </c>
      <c r="G32" s="97" t="s">
        <v>1523</v>
      </c>
      <c r="H32" s="101">
        <v>1.2210000000000001</v>
      </c>
      <c r="I32" s="102">
        <v>7492.26</v>
      </c>
      <c r="J32" s="102">
        <v>2.4</v>
      </c>
      <c r="K32" s="102">
        <v>2.4</v>
      </c>
      <c r="L32" s="103">
        <v>0</v>
      </c>
      <c r="M32" s="104">
        <v>0</v>
      </c>
      <c r="N32" s="104">
        <v>0</v>
      </c>
      <c r="O32" s="104">
        <v>0</v>
      </c>
    </row>
    <row r="33" spans="1:15" ht="12.75" x14ac:dyDescent="0.2">
      <c r="A33" s="94">
        <v>842</v>
      </c>
      <c r="B33" s="94">
        <v>842</v>
      </c>
      <c r="C33" s="95">
        <v>1100039600051</v>
      </c>
      <c r="D33" s="94">
        <v>610</v>
      </c>
      <c r="E33" s="96">
        <v>610</v>
      </c>
      <c r="F33" s="95">
        <v>1100050222428</v>
      </c>
      <c r="G33" s="97" t="s">
        <v>1524</v>
      </c>
      <c r="H33" s="101">
        <v>0</v>
      </c>
      <c r="I33" s="102">
        <v>106.45</v>
      </c>
      <c r="J33" s="102">
        <v>2.08</v>
      </c>
      <c r="K33" s="102">
        <v>2.08</v>
      </c>
      <c r="L33" s="103">
        <v>0</v>
      </c>
      <c r="M33" s="104">
        <v>0</v>
      </c>
      <c r="N33" s="104">
        <v>0</v>
      </c>
      <c r="O33" s="104">
        <v>0</v>
      </c>
    </row>
    <row r="34" spans="1:15" ht="25.5" x14ac:dyDescent="0.2">
      <c r="A34" s="94">
        <v>843</v>
      </c>
      <c r="B34" s="94">
        <v>843</v>
      </c>
      <c r="C34" s="95" t="s">
        <v>1697</v>
      </c>
      <c r="D34" s="94"/>
      <c r="E34" s="96"/>
      <c r="F34" s="95" t="s">
        <v>1504</v>
      </c>
      <c r="G34" s="97" t="s">
        <v>1525</v>
      </c>
      <c r="H34" s="101">
        <v>1.212</v>
      </c>
      <c r="I34" s="102">
        <v>11002.69</v>
      </c>
      <c r="J34" s="102">
        <v>0.96</v>
      </c>
      <c r="K34" s="102">
        <v>0.96</v>
      </c>
      <c r="L34" s="103">
        <v>0</v>
      </c>
      <c r="M34" s="104">
        <v>0</v>
      </c>
      <c r="N34" s="104">
        <v>0</v>
      </c>
      <c r="O34" s="104">
        <v>0</v>
      </c>
    </row>
    <row r="35" spans="1:15" ht="12.75" x14ac:dyDescent="0.2">
      <c r="A35" s="94">
        <v>844</v>
      </c>
      <c r="B35" s="94">
        <v>844</v>
      </c>
      <c r="C35" s="95">
        <v>1100039671841</v>
      </c>
      <c r="D35" s="94">
        <v>609</v>
      </c>
      <c r="E35" s="96">
        <v>609</v>
      </c>
      <c r="F35" s="95">
        <v>1100050222552</v>
      </c>
      <c r="G35" s="97" t="s">
        <v>1526</v>
      </c>
      <c r="H35" s="101">
        <v>0</v>
      </c>
      <c r="I35" s="102">
        <v>433.95</v>
      </c>
      <c r="J35" s="102">
        <v>1.42</v>
      </c>
      <c r="K35" s="102">
        <v>1.42</v>
      </c>
      <c r="L35" s="103">
        <v>0</v>
      </c>
      <c r="M35" s="104">
        <v>0</v>
      </c>
      <c r="N35" s="104">
        <v>0</v>
      </c>
      <c r="O35" s="104">
        <v>0</v>
      </c>
    </row>
    <row r="36" spans="1:15" ht="12.75" x14ac:dyDescent="0.2">
      <c r="A36" s="94">
        <v>845</v>
      </c>
      <c r="B36" s="94">
        <v>845</v>
      </c>
      <c r="C36" s="95">
        <v>1160001236210</v>
      </c>
      <c r="D36" s="94">
        <v>635</v>
      </c>
      <c r="E36" s="96">
        <v>635</v>
      </c>
      <c r="F36" s="95">
        <v>1160001236229</v>
      </c>
      <c r="G36" s="97" t="s">
        <v>1527</v>
      </c>
      <c r="H36" s="101">
        <v>0</v>
      </c>
      <c r="I36" s="102">
        <v>16.54</v>
      </c>
      <c r="J36" s="102">
        <v>1.66</v>
      </c>
      <c r="K36" s="102">
        <v>1.66</v>
      </c>
      <c r="L36" s="103">
        <v>0</v>
      </c>
      <c r="M36" s="104">
        <v>926.03</v>
      </c>
      <c r="N36" s="104">
        <v>0.06</v>
      </c>
      <c r="O36" s="104">
        <v>0.06</v>
      </c>
    </row>
    <row r="37" spans="1:15" ht="12.75" x14ac:dyDescent="0.2">
      <c r="A37" s="94">
        <v>846</v>
      </c>
      <c r="B37" s="94">
        <v>846</v>
      </c>
      <c r="C37" s="95">
        <v>1100039600042</v>
      </c>
      <c r="D37" s="94">
        <v>700</v>
      </c>
      <c r="E37" s="96">
        <v>700</v>
      </c>
      <c r="F37" s="95">
        <v>1170000330966</v>
      </c>
      <c r="G37" s="97" t="s">
        <v>1528</v>
      </c>
      <c r="H37" s="101">
        <v>0</v>
      </c>
      <c r="I37" s="102">
        <v>3051.54</v>
      </c>
      <c r="J37" s="102">
        <v>3.58</v>
      </c>
      <c r="K37" s="102">
        <v>3.58</v>
      </c>
      <c r="L37" s="103">
        <v>0</v>
      </c>
      <c r="M37" s="104">
        <v>112.64</v>
      </c>
      <c r="N37" s="104">
        <v>0.06</v>
      </c>
      <c r="O37" s="104">
        <v>0.06</v>
      </c>
    </row>
    <row r="38" spans="1:15" ht="25.5" x14ac:dyDescent="0.2">
      <c r="A38" s="94">
        <v>847</v>
      </c>
      <c r="B38" s="94">
        <v>847</v>
      </c>
      <c r="C38" s="95" t="s">
        <v>1698</v>
      </c>
      <c r="D38" s="94"/>
      <c r="E38" s="96"/>
      <c r="F38" s="95" t="s">
        <v>1504</v>
      </c>
      <c r="G38" s="97" t="s">
        <v>1529</v>
      </c>
      <c r="H38" s="101">
        <v>0</v>
      </c>
      <c r="I38" s="102">
        <v>1353.94</v>
      </c>
      <c r="J38" s="102">
        <v>4.68</v>
      </c>
      <c r="K38" s="102">
        <v>4.68</v>
      </c>
      <c r="L38" s="103">
        <v>0</v>
      </c>
      <c r="M38" s="104">
        <v>0</v>
      </c>
      <c r="N38" s="104">
        <v>0</v>
      </c>
      <c r="O38" s="104">
        <v>0</v>
      </c>
    </row>
    <row r="39" spans="1:15" ht="12.75" x14ac:dyDescent="0.2">
      <c r="A39" s="94">
        <v>848</v>
      </c>
      <c r="B39" s="94">
        <v>848</v>
      </c>
      <c r="C39" s="95">
        <v>1100039667446</v>
      </c>
      <c r="D39" s="94">
        <v>632</v>
      </c>
      <c r="E39" s="96">
        <v>632</v>
      </c>
      <c r="F39" s="95">
        <v>1100050222604</v>
      </c>
      <c r="G39" s="97" t="s">
        <v>1530</v>
      </c>
      <c r="H39" s="101">
        <v>0</v>
      </c>
      <c r="I39" s="102">
        <v>88.85</v>
      </c>
      <c r="J39" s="102">
        <v>1.62</v>
      </c>
      <c r="K39" s="102">
        <v>1.62</v>
      </c>
      <c r="L39" s="103">
        <v>0</v>
      </c>
      <c r="M39" s="104">
        <v>0</v>
      </c>
      <c r="N39" s="104">
        <v>0</v>
      </c>
      <c r="O39" s="104">
        <v>0</v>
      </c>
    </row>
    <row r="40" spans="1:15" ht="12.75" x14ac:dyDescent="0.2">
      <c r="A40" s="94">
        <v>849</v>
      </c>
      <c r="B40" s="94">
        <v>849</v>
      </c>
      <c r="C40" s="95">
        <v>1170000014575</v>
      </c>
      <c r="D40" s="94">
        <v>611</v>
      </c>
      <c r="E40" s="96">
        <v>611</v>
      </c>
      <c r="F40" s="95">
        <v>1170000014584</v>
      </c>
      <c r="G40" s="97" t="s">
        <v>1531</v>
      </c>
      <c r="H40" s="101">
        <v>0</v>
      </c>
      <c r="I40" s="102">
        <v>7.11</v>
      </c>
      <c r="J40" s="102">
        <v>1.74</v>
      </c>
      <c r="K40" s="102">
        <v>1.74</v>
      </c>
      <c r="L40" s="103">
        <v>0</v>
      </c>
      <c r="M40" s="104">
        <v>170.68</v>
      </c>
      <c r="N40" s="104">
        <v>0.06</v>
      </c>
      <c r="O40" s="104">
        <v>0.06</v>
      </c>
    </row>
    <row r="41" spans="1:15" ht="12.75" x14ac:dyDescent="0.2">
      <c r="A41" s="94">
        <v>852</v>
      </c>
      <c r="B41" s="94">
        <v>852</v>
      </c>
      <c r="C41" s="95">
        <v>1100050780529</v>
      </c>
      <c r="D41" s="94">
        <v>640</v>
      </c>
      <c r="E41" s="96">
        <v>640</v>
      </c>
      <c r="F41" s="95">
        <v>1160001479030</v>
      </c>
      <c r="G41" s="97" t="s">
        <v>1532</v>
      </c>
      <c r="H41" s="101">
        <v>0</v>
      </c>
      <c r="I41" s="102">
        <v>709.22</v>
      </c>
      <c r="J41" s="102">
        <v>2.12</v>
      </c>
      <c r="K41" s="102">
        <v>2.12</v>
      </c>
      <c r="L41" s="103">
        <v>0</v>
      </c>
      <c r="M41" s="104">
        <v>6903.17</v>
      </c>
      <c r="N41" s="104">
        <v>0.06</v>
      </c>
      <c r="O41" s="104">
        <v>0.06</v>
      </c>
    </row>
    <row r="42" spans="1:15" ht="12.75" x14ac:dyDescent="0.2">
      <c r="A42" s="94">
        <v>853</v>
      </c>
      <c r="B42" s="94">
        <v>853</v>
      </c>
      <c r="C42" s="95">
        <v>1100770095532</v>
      </c>
      <c r="D42" s="94">
        <v>612</v>
      </c>
      <c r="E42" s="96">
        <v>612</v>
      </c>
      <c r="F42" s="95">
        <v>1100770095541</v>
      </c>
      <c r="G42" s="97" t="s">
        <v>1533</v>
      </c>
      <c r="H42" s="101">
        <v>0</v>
      </c>
      <c r="I42" s="102">
        <v>27.66</v>
      </c>
      <c r="J42" s="102">
        <v>1.39</v>
      </c>
      <c r="K42" s="102">
        <v>1.39</v>
      </c>
      <c r="L42" s="103">
        <v>0</v>
      </c>
      <c r="M42" s="104">
        <v>0</v>
      </c>
      <c r="N42" s="104">
        <v>0</v>
      </c>
      <c r="O42" s="104">
        <v>0</v>
      </c>
    </row>
    <row r="43" spans="1:15" ht="12.75" x14ac:dyDescent="0.2">
      <c r="A43" s="94">
        <v>854</v>
      </c>
      <c r="B43" s="94">
        <v>854</v>
      </c>
      <c r="C43" s="95">
        <v>1100770104666</v>
      </c>
      <c r="D43" s="94">
        <v>613</v>
      </c>
      <c r="E43" s="96">
        <v>613</v>
      </c>
      <c r="F43" s="95">
        <v>1100770104693</v>
      </c>
      <c r="G43" s="97" t="s">
        <v>1534</v>
      </c>
      <c r="H43" s="101">
        <v>0</v>
      </c>
      <c r="I43" s="102">
        <v>29.43</v>
      </c>
      <c r="J43" s="102">
        <v>1.39</v>
      </c>
      <c r="K43" s="102">
        <v>1.39</v>
      </c>
      <c r="L43" s="103">
        <v>0</v>
      </c>
      <c r="M43" s="104">
        <v>0</v>
      </c>
      <c r="N43" s="104">
        <v>0</v>
      </c>
      <c r="O43" s="104">
        <v>0</v>
      </c>
    </row>
    <row r="44" spans="1:15" ht="12.75" x14ac:dyDescent="0.2">
      <c r="A44" s="94">
        <v>855</v>
      </c>
      <c r="B44" s="94">
        <v>855</v>
      </c>
      <c r="C44" s="95">
        <v>1100770099918</v>
      </c>
      <c r="D44" s="94">
        <v>614</v>
      </c>
      <c r="E44" s="96">
        <v>614</v>
      </c>
      <c r="F44" s="95">
        <v>1100770099927</v>
      </c>
      <c r="G44" s="97" t="s">
        <v>1535</v>
      </c>
      <c r="H44" s="101">
        <v>0</v>
      </c>
      <c r="I44" s="102">
        <v>42.54</v>
      </c>
      <c r="J44" s="102">
        <v>1.39</v>
      </c>
      <c r="K44" s="102">
        <v>1.39</v>
      </c>
      <c r="L44" s="103">
        <v>0</v>
      </c>
      <c r="M44" s="104">
        <v>0</v>
      </c>
      <c r="N44" s="104">
        <v>0</v>
      </c>
      <c r="O44" s="104">
        <v>0</v>
      </c>
    </row>
    <row r="45" spans="1:15" ht="25.5" x14ac:dyDescent="0.2">
      <c r="A45" s="94">
        <v>856</v>
      </c>
      <c r="B45" s="94">
        <v>856</v>
      </c>
      <c r="C45" s="95" t="s">
        <v>1699</v>
      </c>
      <c r="D45" s="94"/>
      <c r="E45" s="96"/>
      <c r="F45" s="95" t="s">
        <v>1504</v>
      </c>
      <c r="G45" s="97" t="s">
        <v>1536</v>
      </c>
      <c r="H45" s="101">
        <v>0</v>
      </c>
      <c r="I45" s="102">
        <v>495.48</v>
      </c>
      <c r="J45" s="102">
        <v>3.38</v>
      </c>
      <c r="K45" s="102">
        <v>3.38</v>
      </c>
      <c r="L45" s="103">
        <v>0</v>
      </c>
      <c r="M45" s="104">
        <v>0</v>
      </c>
      <c r="N45" s="104">
        <v>0</v>
      </c>
      <c r="O45" s="104">
        <v>0</v>
      </c>
    </row>
    <row r="46" spans="1:15" ht="12.75" x14ac:dyDescent="0.2">
      <c r="A46" s="94">
        <v>857</v>
      </c>
      <c r="B46" s="94">
        <v>857</v>
      </c>
      <c r="C46" s="95">
        <v>1160000226327</v>
      </c>
      <c r="D46" s="94">
        <v>615</v>
      </c>
      <c r="E46" s="96">
        <v>615</v>
      </c>
      <c r="F46" s="95">
        <v>1160000226336</v>
      </c>
      <c r="G46" s="97" t="s">
        <v>1537</v>
      </c>
      <c r="H46" s="101">
        <v>0</v>
      </c>
      <c r="I46" s="102">
        <v>6.3</v>
      </c>
      <c r="J46" s="102">
        <v>1.44</v>
      </c>
      <c r="K46" s="102">
        <v>1.44</v>
      </c>
      <c r="L46" s="103">
        <v>0</v>
      </c>
      <c r="M46" s="104">
        <v>0</v>
      </c>
      <c r="N46" s="104">
        <v>0</v>
      </c>
      <c r="O46" s="104">
        <v>0</v>
      </c>
    </row>
    <row r="47" spans="1:15" ht="12.75" x14ac:dyDescent="0.2">
      <c r="A47" s="94">
        <v>858</v>
      </c>
      <c r="B47" s="94">
        <v>858</v>
      </c>
      <c r="C47" s="95">
        <v>1100039606090</v>
      </c>
      <c r="D47" s="94">
        <v>616</v>
      </c>
      <c r="E47" s="96">
        <v>616</v>
      </c>
      <c r="F47" s="95" t="s">
        <v>1714</v>
      </c>
      <c r="G47" s="97" t="s">
        <v>1538</v>
      </c>
      <c r="H47" s="101">
        <v>0</v>
      </c>
      <c r="I47" s="102">
        <v>8416.8700000000008</v>
      </c>
      <c r="J47" s="102">
        <v>3.83</v>
      </c>
      <c r="K47" s="102">
        <v>3.83</v>
      </c>
      <c r="L47" s="103">
        <v>0</v>
      </c>
      <c r="M47" s="104">
        <v>0</v>
      </c>
      <c r="N47" s="104">
        <v>0</v>
      </c>
      <c r="O47" s="104">
        <v>0</v>
      </c>
    </row>
    <row r="48" spans="1:15" ht="12.75" x14ac:dyDescent="0.2">
      <c r="A48" s="94">
        <v>859</v>
      </c>
      <c r="B48" s="94">
        <v>859</v>
      </c>
      <c r="C48" s="95">
        <v>1100770683368</v>
      </c>
      <c r="D48" s="94">
        <v>617</v>
      </c>
      <c r="E48" s="96">
        <v>617</v>
      </c>
      <c r="F48" s="95">
        <v>1100770683377</v>
      </c>
      <c r="G48" s="97" t="s">
        <v>1690</v>
      </c>
      <c r="H48" s="101">
        <v>0</v>
      </c>
      <c r="I48" s="102">
        <v>2.2599999999999998</v>
      </c>
      <c r="J48" s="102">
        <v>1.47</v>
      </c>
      <c r="K48" s="102">
        <v>1.47</v>
      </c>
      <c r="L48" s="103">
        <v>0</v>
      </c>
      <c r="M48" s="104">
        <v>0</v>
      </c>
      <c r="N48" s="104">
        <v>0</v>
      </c>
      <c r="O48" s="104">
        <v>0</v>
      </c>
    </row>
    <row r="49" spans="1:15" ht="12.75" x14ac:dyDescent="0.2">
      <c r="A49" s="94">
        <v>860</v>
      </c>
      <c r="B49" s="94">
        <v>860</v>
      </c>
      <c r="C49" s="95">
        <v>1160000213601</v>
      </c>
      <c r="D49" s="94">
        <v>618</v>
      </c>
      <c r="E49" s="96">
        <v>618</v>
      </c>
      <c r="F49" s="95">
        <v>1160000213610</v>
      </c>
      <c r="G49" s="97" t="s">
        <v>1691</v>
      </c>
      <c r="H49" s="101">
        <v>0</v>
      </c>
      <c r="I49" s="102">
        <v>41.1</v>
      </c>
      <c r="J49" s="102">
        <v>1.69</v>
      </c>
      <c r="K49" s="102">
        <v>1.69</v>
      </c>
      <c r="L49" s="103">
        <v>0</v>
      </c>
      <c r="M49" s="104">
        <v>0</v>
      </c>
      <c r="N49" s="104">
        <v>0</v>
      </c>
      <c r="O49" s="104">
        <v>0</v>
      </c>
    </row>
    <row r="50" spans="1:15" ht="12.75" x14ac:dyDescent="0.2">
      <c r="A50" s="94">
        <v>861</v>
      </c>
      <c r="B50" s="94">
        <v>861</v>
      </c>
      <c r="C50" s="95">
        <v>1160000154150</v>
      </c>
      <c r="D50" s="94">
        <v>619</v>
      </c>
      <c r="E50" s="96">
        <v>619</v>
      </c>
      <c r="F50" s="95">
        <v>1160000154160</v>
      </c>
      <c r="G50" s="97" t="s">
        <v>1692</v>
      </c>
      <c r="H50" s="101">
        <v>0</v>
      </c>
      <c r="I50" s="102">
        <v>8.0500000000000007</v>
      </c>
      <c r="J50" s="102">
        <v>1.63</v>
      </c>
      <c r="K50" s="102">
        <v>1.63</v>
      </c>
      <c r="L50" s="103">
        <v>0</v>
      </c>
      <c r="M50" s="104">
        <v>0</v>
      </c>
      <c r="N50" s="104">
        <v>0</v>
      </c>
      <c r="O50" s="104">
        <v>0</v>
      </c>
    </row>
    <row r="51" spans="1:15" ht="12.75" x14ac:dyDescent="0.2">
      <c r="A51" s="94">
        <v>862</v>
      </c>
      <c r="B51" s="94">
        <v>862</v>
      </c>
      <c r="C51" s="95">
        <v>1160000186551</v>
      </c>
      <c r="D51" s="94">
        <v>620</v>
      </c>
      <c r="E51" s="96">
        <v>620</v>
      </c>
      <c r="F51" s="95">
        <v>1160000186560</v>
      </c>
      <c r="G51" s="97" t="s">
        <v>1539</v>
      </c>
      <c r="H51" s="101">
        <v>0</v>
      </c>
      <c r="I51" s="102">
        <v>40.65</v>
      </c>
      <c r="J51" s="102">
        <v>1.4</v>
      </c>
      <c r="K51" s="102">
        <v>1.4</v>
      </c>
      <c r="L51" s="103">
        <v>0</v>
      </c>
      <c r="M51" s="104">
        <v>0</v>
      </c>
      <c r="N51" s="104">
        <v>0</v>
      </c>
      <c r="O51" s="104">
        <v>0</v>
      </c>
    </row>
    <row r="52" spans="1:15" ht="12.75" x14ac:dyDescent="0.2">
      <c r="A52" s="94">
        <v>863</v>
      </c>
      <c r="B52" s="94">
        <v>863</v>
      </c>
      <c r="C52" s="95">
        <v>1130000053950</v>
      </c>
      <c r="D52" s="94"/>
      <c r="E52" s="96"/>
      <c r="F52" s="95" t="s">
        <v>1504</v>
      </c>
      <c r="G52" s="97" t="s">
        <v>1465</v>
      </c>
      <c r="H52" s="101">
        <v>0</v>
      </c>
      <c r="I52" s="102">
        <v>673.27</v>
      </c>
      <c r="J52" s="102">
        <v>2.34</v>
      </c>
      <c r="K52" s="102">
        <v>2.34</v>
      </c>
      <c r="L52" s="103">
        <v>0</v>
      </c>
      <c r="M52" s="104">
        <v>0</v>
      </c>
      <c r="N52" s="104">
        <v>0</v>
      </c>
      <c r="O52" s="104">
        <v>0</v>
      </c>
    </row>
    <row r="53" spans="1:15" ht="25.5" x14ac:dyDescent="0.2">
      <c r="A53" s="94">
        <v>864</v>
      </c>
      <c r="B53" s="94">
        <v>864</v>
      </c>
      <c r="C53" s="95">
        <v>1160000745093</v>
      </c>
      <c r="D53" s="94">
        <v>621</v>
      </c>
      <c r="E53" s="96">
        <v>621</v>
      </c>
      <c r="F53" s="95" t="s">
        <v>1709</v>
      </c>
      <c r="G53" s="97" t="s">
        <v>1540</v>
      </c>
      <c r="H53" s="101">
        <v>0</v>
      </c>
      <c r="I53" s="102">
        <v>51.84</v>
      </c>
      <c r="J53" s="102">
        <v>1.39</v>
      </c>
      <c r="K53" s="102">
        <v>1.39</v>
      </c>
      <c r="L53" s="103">
        <v>0</v>
      </c>
      <c r="M53" s="104">
        <v>0</v>
      </c>
      <c r="N53" s="104">
        <v>0</v>
      </c>
      <c r="O53" s="104">
        <v>0</v>
      </c>
    </row>
    <row r="54" spans="1:15" ht="12.75" x14ac:dyDescent="0.2">
      <c r="A54" s="94">
        <v>865</v>
      </c>
      <c r="B54" s="94">
        <v>865</v>
      </c>
      <c r="C54" s="95">
        <v>1160000909822</v>
      </c>
      <c r="D54" s="94">
        <v>622</v>
      </c>
      <c r="E54" s="96">
        <v>622</v>
      </c>
      <c r="F54" s="95">
        <v>1160000909840</v>
      </c>
      <c r="G54" s="97" t="s">
        <v>1541</v>
      </c>
      <c r="H54" s="101">
        <v>0</v>
      </c>
      <c r="I54" s="102">
        <v>1.78</v>
      </c>
      <c r="J54" s="102">
        <v>1.63</v>
      </c>
      <c r="K54" s="102">
        <v>1.63</v>
      </c>
      <c r="L54" s="103">
        <v>0</v>
      </c>
      <c r="M54" s="104">
        <v>249.9</v>
      </c>
      <c r="N54" s="104">
        <v>0.06</v>
      </c>
      <c r="O54" s="104">
        <v>0.06</v>
      </c>
    </row>
    <row r="55" spans="1:15" ht="12.75" x14ac:dyDescent="0.2">
      <c r="A55" s="94">
        <v>866</v>
      </c>
      <c r="B55" s="94">
        <v>866</v>
      </c>
      <c r="C55" s="95">
        <v>1130000044004</v>
      </c>
      <c r="D55" s="94">
        <v>629</v>
      </c>
      <c r="E55" s="96">
        <v>629</v>
      </c>
      <c r="F55" s="95">
        <v>1130000044013</v>
      </c>
      <c r="G55" s="97" t="s">
        <v>1542</v>
      </c>
      <c r="H55" s="101">
        <v>0</v>
      </c>
      <c r="I55" s="102">
        <v>158.35</v>
      </c>
      <c r="J55" s="102">
        <v>1.68</v>
      </c>
      <c r="K55" s="102">
        <v>1.68</v>
      </c>
      <c r="L55" s="103">
        <v>0</v>
      </c>
      <c r="M55" s="104">
        <v>0</v>
      </c>
      <c r="N55" s="104">
        <v>0</v>
      </c>
      <c r="O55" s="104">
        <v>0</v>
      </c>
    </row>
    <row r="56" spans="1:15" ht="12.75" x14ac:dyDescent="0.2">
      <c r="A56" s="94">
        <v>867</v>
      </c>
      <c r="B56" s="94">
        <v>867</v>
      </c>
      <c r="C56" s="95">
        <v>1130000044022</v>
      </c>
      <c r="D56" s="94">
        <v>630</v>
      </c>
      <c r="E56" s="96">
        <v>630</v>
      </c>
      <c r="F56" s="95">
        <v>1130000044031</v>
      </c>
      <c r="G56" s="97" t="s">
        <v>1543</v>
      </c>
      <c r="H56" s="101">
        <v>0</v>
      </c>
      <c r="I56" s="102">
        <v>158.35</v>
      </c>
      <c r="J56" s="102">
        <v>1.67</v>
      </c>
      <c r="K56" s="102">
        <v>1.67</v>
      </c>
      <c r="L56" s="103">
        <v>0</v>
      </c>
      <c r="M56" s="104">
        <v>0</v>
      </c>
      <c r="N56" s="104">
        <v>0</v>
      </c>
      <c r="O56" s="104">
        <v>0</v>
      </c>
    </row>
    <row r="57" spans="1:15" ht="12.75" x14ac:dyDescent="0.2">
      <c r="A57" s="94">
        <v>868</v>
      </c>
      <c r="B57" s="94">
        <v>868</v>
      </c>
      <c r="C57" s="95">
        <v>1160000999037</v>
      </c>
      <c r="D57" s="94">
        <v>631</v>
      </c>
      <c r="E57" s="96">
        <v>631</v>
      </c>
      <c r="F57" s="95">
        <v>1160000999046</v>
      </c>
      <c r="G57" s="97" t="s">
        <v>1544</v>
      </c>
      <c r="H57" s="101">
        <v>0</v>
      </c>
      <c r="I57" s="102">
        <v>23.6</v>
      </c>
      <c r="J57" s="102">
        <v>1.46</v>
      </c>
      <c r="K57" s="102">
        <v>1.46</v>
      </c>
      <c r="L57" s="103">
        <v>0</v>
      </c>
      <c r="M57" s="104">
        <v>1752.82</v>
      </c>
      <c r="N57" s="104">
        <v>0.06</v>
      </c>
      <c r="O57" s="104">
        <v>0.06</v>
      </c>
    </row>
    <row r="58" spans="1:15" ht="12.75" x14ac:dyDescent="0.2">
      <c r="A58" s="94">
        <v>869</v>
      </c>
      <c r="B58" s="94">
        <v>869</v>
      </c>
      <c r="C58" s="95">
        <v>1100039667455</v>
      </c>
      <c r="D58" s="94">
        <v>634</v>
      </c>
      <c r="E58" s="96">
        <v>634</v>
      </c>
      <c r="F58" s="95">
        <v>1100050222473</v>
      </c>
      <c r="G58" s="97" t="s">
        <v>1545</v>
      </c>
      <c r="H58" s="101">
        <v>0</v>
      </c>
      <c r="I58" s="102">
        <v>45.4</v>
      </c>
      <c r="J58" s="102">
        <v>1.47</v>
      </c>
      <c r="K58" s="102">
        <v>1.47</v>
      </c>
      <c r="L58" s="103">
        <v>0</v>
      </c>
      <c r="M58" s="104">
        <v>0</v>
      </c>
      <c r="N58" s="104">
        <v>0</v>
      </c>
      <c r="O58" s="104">
        <v>0</v>
      </c>
    </row>
    <row r="59" spans="1:15" ht="12.75" x14ac:dyDescent="0.2">
      <c r="A59" s="94">
        <v>870</v>
      </c>
      <c r="B59" s="94">
        <v>870</v>
      </c>
      <c r="C59" s="95">
        <v>1160001253330</v>
      </c>
      <c r="D59" s="94">
        <v>633</v>
      </c>
      <c r="E59" s="96">
        <v>633</v>
      </c>
      <c r="F59" s="95">
        <v>1160001253321</v>
      </c>
      <c r="G59" s="97" t="s">
        <v>1546</v>
      </c>
      <c r="H59" s="101">
        <v>0</v>
      </c>
      <c r="I59" s="102">
        <v>13.93</v>
      </c>
      <c r="J59" s="102">
        <v>1.65</v>
      </c>
      <c r="K59" s="102">
        <v>1.65</v>
      </c>
      <c r="L59" s="103">
        <v>0</v>
      </c>
      <c r="M59" s="104">
        <v>2646.39</v>
      </c>
      <c r="N59" s="104">
        <v>0.06</v>
      </c>
      <c r="O59" s="104">
        <v>0.06</v>
      </c>
    </row>
    <row r="60" spans="1:15" ht="12.75" x14ac:dyDescent="0.2">
      <c r="A60" s="94">
        <v>871</v>
      </c>
      <c r="B60" s="94">
        <v>871</v>
      </c>
      <c r="C60" s="95">
        <v>1100039600103</v>
      </c>
      <c r="D60" s="94"/>
      <c r="E60" s="96"/>
      <c r="F60" s="95" t="s">
        <v>1504</v>
      </c>
      <c r="G60" s="97" t="s">
        <v>1238</v>
      </c>
      <c r="H60" s="101">
        <v>0</v>
      </c>
      <c r="I60" s="102">
        <v>3300.88</v>
      </c>
      <c r="J60" s="102">
        <v>2.4500000000000002</v>
      </c>
      <c r="K60" s="102">
        <v>2.4500000000000002</v>
      </c>
      <c r="L60" s="103">
        <v>0</v>
      </c>
      <c r="M60" s="104">
        <v>0</v>
      </c>
      <c r="N60" s="104">
        <v>0</v>
      </c>
      <c r="O60" s="104">
        <v>0</v>
      </c>
    </row>
    <row r="61" spans="1:15" ht="12.75" x14ac:dyDescent="0.2">
      <c r="A61" s="94">
        <v>872</v>
      </c>
      <c r="B61" s="94">
        <v>872</v>
      </c>
      <c r="C61" s="95">
        <v>1100039600380</v>
      </c>
      <c r="D61" s="94"/>
      <c r="E61" s="96"/>
      <c r="F61" s="95" t="s">
        <v>1504</v>
      </c>
      <c r="G61" s="97" t="s">
        <v>1239</v>
      </c>
      <c r="H61" s="101">
        <v>0</v>
      </c>
      <c r="I61" s="102">
        <v>55.07</v>
      </c>
      <c r="J61" s="102">
        <v>6.61</v>
      </c>
      <c r="K61" s="102">
        <v>6.61</v>
      </c>
      <c r="L61" s="103">
        <v>0</v>
      </c>
      <c r="M61" s="104">
        <v>0</v>
      </c>
      <c r="N61" s="104">
        <v>0</v>
      </c>
      <c r="O61" s="104">
        <v>0</v>
      </c>
    </row>
    <row r="62" spans="1:15" ht="12.75" x14ac:dyDescent="0.2">
      <c r="A62" s="94">
        <v>873</v>
      </c>
      <c r="B62" s="94">
        <v>873</v>
      </c>
      <c r="C62" s="95">
        <v>1100039600317</v>
      </c>
      <c r="D62" s="94"/>
      <c r="E62" s="96"/>
      <c r="F62" s="95" t="s">
        <v>1504</v>
      </c>
      <c r="G62" s="97" t="s">
        <v>1240</v>
      </c>
      <c r="H62" s="101">
        <v>0</v>
      </c>
      <c r="I62" s="102">
        <v>105.59</v>
      </c>
      <c r="J62" s="102">
        <v>7.02</v>
      </c>
      <c r="K62" s="102">
        <v>7.02</v>
      </c>
      <c r="L62" s="103">
        <v>0</v>
      </c>
      <c r="M62" s="104">
        <v>0</v>
      </c>
      <c r="N62" s="104">
        <v>0</v>
      </c>
      <c r="O62" s="104">
        <v>0</v>
      </c>
    </row>
    <row r="63" spans="1:15" ht="12.75" x14ac:dyDescent="0.2">
      <c r="A63" s="94">
        <v>874</v>
      </c>
      <c r="B63" s="94">
        <v>874</v>
      </c>
      <c r="C63" s="95">
        <v>1100039600460</v>
      </c>
      <c r="D63" s="94"/>
      <c r="E63" s="96"/>
      <c r="F63" s="95" t="s">
        <v>1504</v>
      </c>
      <c r="G63" s="97" t="s">
        <v>1241</v>
      </c>
      <c r="H63" s="101">
        <v>0.501</v>
      </c>
      <c r="I63" s="102">
        <v>2868.85</v>
      </c>
      <c r="J63" s="102">
        <v>5.05</v>
      </c>
      <c r="K63" s="102">
        <v>5.05</v>
      </c>
      <c r="L63" s="103">
        <v>0</v>
      </c>
      <c r="M63" s="104">
        <v>0</v>
      </c>
      <c r="N63" s="104">
        <v>0</v>
      </c>
      <c r="O63" s="104">
        <v>0</v>
      </c>
    </row>
    <row r="64" spans="1:15" ht="12.75" x14ac:dyDescent="0.2">
      <c r="A64" s="94">
        <v>875</v>
      </c>
      <c r="B64" s="94">
        <v>875</v>
      </c>
      <c r="C64" s="95">
        <v>1100039667989</v>
      </c>
      <c r="D64" s="94"/>
      <c r="E64" s="96"/>
      <c r="F64" s="95" t="s">
        <v>1504</v>
      </c>
      <c r="G64" s="97" t="s">
        <v>1242</v>
      </c>
      <c r="H64" s="101">
        <v>0</v>
      </c>
      <c r="I64" s="102">
        <v>2648.96</v>
      </c>
      <c r="J64" s="102">
        <v>5.26</v>
      </c>
      <c r="K64" s="102">
        <v>5.26</v>
      </c>
      <c r="L64" s="103">
        <v>0</v>
      </c>
      <c r="M64" s="104">
        <v>0</v>
      </c>
      <c r="N64" s="104">
        <v>0</v>
      </c>
      <c r="O64" s="104">
        <v>0</v>
      </c>
    </row>
    <row r="65" spans="1:15" ht="12.75" x14ac:dyDescent="0.2">
      <c r="A65" s="94">
        <v>876</v>
      </c>
      <c r="B65" s="94">
        <v>876</v>
      </c>
      <c r="C65" s="95">
        <v>1100039602323</v>
      </c>
      <c r="D65" s="94"/>
      <c r="E65" s="96"/>
      <c r="F65" s="95" t="s">
        <v>1504</v>
      </c>
      <c r="G65" s="97" t="s">
        <v>1243</v>
      </c>
      <c r="H65" s="101">
        <v>0</v>
      </c>
      <c r="I65" s="102">
        <v>105.59</v>
      </c>
      <c r="J65" s="102">
        <v>8.26</v>
      </c>
      <c r="K65" s="102">
        <v>8.26</v>
      </c>
      <c r="L65" s="103">
        <v>0</v>
      </c>
      <c r="M65" s="104">
        <v>0</v>
      </c>
      <c r="N65" s="104">
        <v>0</v>
      </c>
      <c r="O65" s="104">
        <v>0</v>
      </c>
    </row>
    <row r="66" spans="1:15" ht="12.75" x14ac:dyDescent="0.2">
      <c r="A66" s="94">
        <v>877</v>
      </c>
      <c r="B66" s="94">
        <v>877</v>
      </c>
      <c r="C66" s="95">
        <v>1100039600308</v>
      </c>
      <c r="D66" s="94"/>
      <c r="E66" s="96"/>
      <c r="F66" s="95" t="s">
        <v>1504</v>
      </c>
      <c r="G66" s="97" t="s">
        <v>1244</v>
      </c>
      <c r="H66" s="101">
        <v>0</v>
      </c>
      <c r="I66" s="102">
        <v>105.59</v>
      </c>
      <c r="J66" s="102">
        <v>4.29</v>
      </c>
      <c r="K66" s="102">
        <v>4.29</v>
      </c>
      <c r="L66" s="103">
        <v>0</v>
      </c>
      <c r="M66" s="104">
        <v>0</v>
      </c>
      <c r="N66" s="104">
        <v>0</v>
      </c>
      <c r="O66" s="104">
        <v>0</v>
      </c>
    </row>
    <row r="67" spans="1:15" ht="25.5" x14ac:dyDescent="0.2">
      <c r="A67" s="94">
        <v>878</v>
      </c>
      <c r="B67" s="94">
        <v>878</v>
      </c>
      <c r="C67" s="95" t="s">
        <v>1700</v>
      </c>
      <c r="D67" s="94"/>
      <c r="E67" s="96"/>
      <c r="F67" s="95" t="s">
        <v>1504</v>
      </c>
      <c r="G67" s="97" t="s">
        <v>1245</v>
      </c>
      <c r="H67" s="101">
        <v>1.2450000000000001</v>
      </c>
      <c r="I67" s="102">
        <v>105.59</v>
      </c>
      <c r="J67" s="102">
        <v>12.84</v>
      </c>
      <c r="K67" s="102">
        <v>12.84</v>
      </c>
      <c r="L67" s="103">
        <v>0</v>
      </c>
      <c r="M67" s="104">
        <v>0</v>
      </c>
      <c r="N67" s="104">
        <v>0</v>
      </c>
      <c r="O67" s="104">
        <v>0</v>
      </c>
    </row>
    <row r="68" spans="1:15" ht="12.75" x14ac:dyDescent="0.2">
      <c r="A68" s="94">
        <v>879</v>
      </c>
      <c r="B68" s="94">
        <v>879</v>
      </c>
      <c r="C68" s="95">
        <v>1100039606197</v>
      </c>
      <c r="D68" s="94"/>
      <c r="E68" s="96"/>
      <c r="F68" s="95" t="s">
        <v>1504</v>
      </c>
      <c r="G68" s="97" t="s">
        <v>1246</v>
      </c>
      <c r="H68" s="101">
        <v>0</v>
      </c>
      <c r="I68" s="102">
        <v>158.38999999999999</v>
      </c>
      <c r="J68" s="102">
        <v>7.05</v>
      </c>
      <c r="K68" s="102">
        <v>7.05</v>
      </c>
      <c r="L68" s="103">
        <v>0</v>
      </c>
      <c r="M68" s="104">
        <v>0</v>
      </c>
      <c r="N68" s="104">
        <v>0</v>
      </c>
      <c r="O68" s="104">
        <v>0</v>
      </c>
    </row>
    <row r="69" spans="1:15" ht="12.75" x14ac:dyDescent="0.2">
      <c r="A69" s="94">
        <v>880</v>
      </c>
      <c r="B69" s="94">
        <v>880</v>
      </c>
      <c r="C69" s="95">
        <v>1100039668227</v>
      </c>
      <c r="D69" s="94"/>
      <c r="E69" s="96"/>
      <c r="F69" s="95" t="s">
        <v>1504</v>
      </c>
      <c r="G69" s="97" t="s">
        <v>1247</v>
      </c>
      <c r="H69" s="101">
        <v>0</v>
      </c>
      <c r="I69" s="102">
        <v>52.8</v>
      </c>
      <c r="J69" s="102">
        <v>7.98</v>
      </c>
      <c r="K69" s="102">
        <v>7.98</v>
      </c>
      <c r="L69" s="103">
        <v>0</v>
      </c>
      <c r="M69" s="104">
        <v>0</v>
      </c>
      <c r="N69" s="104">
        <v>0</v>
      </c>
      <c r="O69" s="104">
        <v>0</v>
      </c>
    </row>
    <row r="70" spans="1:15" ht="12.75" x14ac:dyDescent="0.2">
      <c r="A70" s="94">
        <v>881</v>
      </c>
      <c r="B70" s="94">
        <v>881</v>
      </c>
      <c r="C70" s="95">
        <v>1100039601028</v>
      </c>
      <c r="D70" s="94"/>
      <c r="E70" s="96"/>
      <c r="F70" s="95" t="s">
        <v>1504</v>
      </c>
      <c r="G70" s="97" t="s">
        <v>1248</v>
      </c>
      <c r="H70" s="101">
        <v>0</v>
      </c>
      <c r="I70" s="102">
        <v>105.59</v>
      </c>
      <c r="J70" s="102">
        <v>6.6</v>
      </c>
      <c r="K70" s="102">
        <v>6.6</v>
      </c>
      <c r="L70" s="103">
        <v>0</v>
      </c>
      <c r="M70" s="104">
        <v>0</v>
      </c>
      <c r="N70" s="104">
        <v>0</v>
      </c>
      <c r="O70" s="104">
        <v>0</v>
      </c>
    </row>
    <row r="71" spans="1:15" ht="12.75" x14ac:dyDescent="0.2">
      <c r="A71" s="94">
        <v>882</v>
      </c>
      <c r="B71" s="94">
        <v>882</v>
      </c>
      <c r="C71" s="95">
        <v>1100039601019</v>
      </c>
      <c r="D71" s="94"/>
      <c r="E71" s="96"/>
      <c r="F71" s="95" t="s">
        <v>1504</v>
      </c>
      <c r="G71" s="97" t="s">
        <v>1249</v>
      </c>
      <c r="H71" s="101">
        <v>0</v>
      </c>
      <c r="I71" s="102">
        <v>52.8</v>
      </c>
      <c r="J71" s="102">
        <v>7.09</v>
      </c>
      <c r="K71" s="102">
        <v>7.09</v>
      </c>
      <c r="L71" s="103">
        <v>0</v>
      </c>
      <c r="M71" s="104">
        <v>0</v>
      </c>
      <c r="N71" s="104">
        <v>0</v>
      </c>
      <c r="O71" s="104">
        <v>0</v>
      </c>
    </row>
    <row r="72" spans="1:15" ht="12.75" x14ac:dyDescent="0.2">
      <c r="A72" s="94">
        <v>883</v>
      </c>
      <c r="B72" s="94">
        <v>883</v>
      </c>
      <c r="C72" s="95">
        <v>1100039601339</v>
      </c>
      <c r="D72" s="94"/>
      <c r="E72" s="96"/>
      <c r="F72" s="95" t="s">
        <v>1504</v>
      </c>
      <c r="G72" s="97" t="s">
        <v>1250</v>
      </c>
      <c r="H72" s="101">
        <v>0.311</v>
      </c>
      <c r="I72" s="102">
        <v>105.59</v>
      </c>
      <c r="J72" s="102">
        <v>6.12</v>
      </c>
      <c r="K72" s="102">
        <v>6.12</v>
      </c>
      <c r="L72" s="103">
        <v>0</v>
      </c>
      <c r="M72" s="104">
        <v>0</v>
      </c>
      <c r="N72" s="104">
        <v>0</v>
      </c>
      <c r="O72" s="104">
        <v>0</v>
      </c>
    </row>
    <row r="73" spans="1:15" ht="12.75" x14ac:dyDescent="0.2">
      <c r="A73" s="94">
        <v>884</v>
      </c>
      <c r="B73" s="94">
        <v>884</v>
      </c>
      <c r="C73" s="95">
        <v>1100039600567</v>
      </c>
      <c r="D73" s="94"/>
      <c r="E73" s="96"/>
      <c r="F73" s="95" t="s">
        <v>1504</v>
      </c>
      <c r="G73" s="97" t="s">
        <v>1251</v>
      </c>
      <c r="H73" s="101">
        <v>0</v>
      </c>
      <c r="I73" s="102">
        <v>105.59</v>
      </c>
      <c r="J73" s="102">
        <v>7.86</v>
      </c>
      <c r="K73" s="102">
        <v>7.86</v>
      </c>
      <c r="L73" s="103">
        <v>0</v>
      </c>
      <c r="M73" s="104">
        <v>0</v>
      </c>
      <c r="N73" s="104">
        <v>0</v>
      </c>
      <c r="O73" s="104">
        <v>0</v>
      </c>
    </row>
    <row r="74" spans="1:15" ht="25.5" x14ac:dyDescent="0.2">
      <c r="A74" s="94">
        <v>885</v>
      </c>
      <c r="B74" s="94">
        <v>885</v>
      </c>
      <c r="C74" s="95" t="s">
        <v>1701</v>
      </c>
      <c r="D74" s="94">
        <v>636</v>
      </c>
      <c r="E74" s="96">
        <v>636</v>
      </c>
      <c r="F74" s="95">
        <v>1100050222464</v>
      </c>
      <c r="G74" s="97" t="s">
        <v>1252</v>
      </c>
      <c r="H74" s="101">
        <v>0</v>
      </c>
      <c r="I74" s="102">
        <v>586.85</v>
      </c>
      <c r="J74" s="102">
        <v>2.72</v>
      </c>
      <c r="K74" s="102">
        <v>2.72</v>
      </c>
      <c r="L74" s="103">
        <v>0</v>
      </c>
      <c r="M74" s="104">
        <v>0</v>
      </c>
      <c r="N74" s="104">
        <v>0</v>
      </c>
      <c r="O74" s="104">
        <v>0</v>
      </c>
    </row>
    <row r="75" spans="1:15" ht="12.75" x14ac:dyDescent="0.2">
      <c r="A75" s="94">
        <v>886</v>
      </c>
      <c r="B75" s="94">
        <v>886</v>
      </c>
      <c r="C75" s="95">
        <v>1100039606294</v>
      </c>
      <c r="D75" s="94">
        <v>608</v>
      </c>
      <c r="E75" s="96">
        <v>608</v>
      </c>
      <c r="F75" s="95">
        <v>1100050222446</v>
      </c>
      <c r="G75" s="97" t="s">
        <v>1253</v>
      </c>
      <c r="H75" s="101">
        <v>0</v>
      </c>
      <c r="I75" s="102">
        <v>59.9</v>
      </c>
      <c r="J75" s="102">
        <v>3.76</v>
      </c>
      <c r="K75" s="102">
        <v>3.76</v>
      </c>
      <c r="L75" s="103">
        <v>0</v>
      </c>
      <c r="M75" s="104">
        <v>0</v>
      </c>
      <c r="N75" s="104">
        <v>0</v>
      </c>
      <c r="O75" s="104">
        <v>0</v>
      </c>
    </row>
    <row r="76" spans="1:15" ht="12.75" x14ac:dyDescent="0.2">
      <c r="A76" s="94">
        <v>887</v>
      </c>
      <c r="B76" s="94">
        <v>887</v>
      </c>
      <c r="C76" s="95">
        <v>1100039604358</v>
      </c>
      <c r="D76" s="94"/>
      <c r="E76" s="96"/>
      <c r="F76" s="95" t="s">
        <v>1504</v>
      </c>
      <c r="G76" s="97" t="s">
        <v>1254</v>
      </c>
      <c r="H76" s="101">
        <v>0</v>
      </c>
      <c r="I76" s="102">
        <v>2251.4499999999998</v>
      </c>
      <c r="J76" s="102">
        <v>5.37</v>
      </c>
      <c r="K76" s="102">
        <v>5.37</v>
      </c>
      <c r="L76" s="103">
        <v>0</v>
      </c>
      <c r="M76" s="104">
        <v>0</v>
      </c>
      <c r="N76" s="104">
        <v>0</v>
      </c>
      <c r="O76" s="104">
        <v>0</v>
      </c>
    </row>
    <row r="77" spans="1:15" ht="25.5" x14ac:dyDescent="0.2">
      <c r="A77" s="94">
        <v>888</v>
      </c>
      <c r="B77" s="94">
        <v>888</v>
      </c>
      <c r="C77" s="95" t="s">
        <v>1702</v>
      </c>
      <c r="D77" s="94"/>
      <c r="E77" s="96"/>
      <c r="F77" s="95" t="s">
        <v>1504</v>
      </c>
      <c r="G77" s="97" t="s">
        <v>1255</v>
      </c>
      <c r="H77" s="101">
        <v>1.222</v>
      </c>
      <c r="I77" s="102">
        <v>105.59</v>
      </c>
      <c r="J77" s="102">
        <v>6.77</v>
      </c>
      <c r="K77" s="102">
        <v>6.77</v>
      </c>
      <c r="L77" s="103">
        <v>0</v>
      </c>
      <c r="M77" s="104">
        <v>0</v>
      </c>
      <c r="N77" s="104">
        <v>0</v>
      </c>
      <c r="O77" s="104">
        <v>0</v>
      </c>
    </row>
    <row r="78" spans="1:15" ht="25.5" x14ac:dyDescent="0.2">
      <c r="A78" s="94">
        <v>889</v>
      </c>
      <c r="B78" s="94">
        <v>889</v>
      </c>
      <c r="C78" s="95" t="s">
        <v>1703</v>
      </c>
      <c r="D78" s="94"/>
      <c r="E78" s="96"/>
      <c r="F78" s="95" t="s">
        <v>1504</v>
      </c>
      <c r="G78" s="97" t="s">
        <v>1256</v>
      </c>
      <c r="H78" s="101">
        <v>0</v>
      </c>
      <c r="I78" s="102">
        <v>105.59</v>
      </c>
      <c r="J78" s="102">
        <v>5.47</v>
      </c>
      <c r="K78" s="102">
        <v>5.47</v>
      </c>
      <c r="L78" s="103">
        <v>0</v>
      </c>
      <c r="M78" s="104">
        <v>0</v>
      </c>
      <c r="N78" s="104">
        <v>0</v>
      </c>
      <c r="O78" s="104">
        <v>0</v>
      </c>
    </row>
    <row r="79" spans="1:15" ht="25.5" x14ac:dyDescent="0.2">
      <c r="A79" s="94">
        <v>890</v>
      </c>
      <c r="B79" s="94">
        <v>890</v>
      </c>
      <c r="C79" s="95" t="s">
        <v>1704</v>
      </c>
      <c r="D79" s="94"/>
      <c r="E79" s="96"/>
      <c r="F79" s="95" t="s">
        <v>1504</v>
      </c>
      <c r="G79" s="97" t="s">
        <v>1257</v>
      </c>
      <c r="H79" s="101">
        <v>0</v>
      </c>
      <c r="I79" s="102">
        <v>105.59</v>
      </c>
      <c r="J79" s="102">
        <v>4.18</v>
      </c>
      <c r="K79" s="102">
        <v>4.18</v>
      </c>
      <c r="L79" s="103">
        <v>0</v>
      </c>
      <c r="M79" s="104">
        <v>0</v>
      </c>
      <c r="N79" s="104">
        <v>0</v>
      </c>
      <c r="O79" s="104">
        <v>0</v>
      </c>
    </row>
    <row r="80" spans="1:15" ht="25.5" x14ac:dyDescent="0.2">
      <c r="A80" s="94">
        <v>891</v>
      </c>
      <c r="B80" s="94">
        <v>891</v>
      </c>
      <c r="C80" s="95" t="s">
        <v>1705</v>
      </c>
      <c r="D80" s="94"/>
      <c r="E80" s="96"/>
      <c r="F80" s="95" t="s">
        <v>1504</v>
      </c>
      <c r="G80" s="97" t="s">
        <v>1258</v>
      </c>
      <c r="H80" s="101">
        <v>0</v>
      </c>
      <c r="I80" s="102">
        <v>3065.8</v>
      </c>
      <c r="J80" s="102">
        <v>2.5</v>
      </c>
      <c r="K80" s="102">
        <v>2.5</v>
      </c>
      <c r="L80" s="103">
        <v>0</v>
      </c>
      <c r="M80" s="104">
        <v>0</v>
      </c>
      <c r="N80" s="104">
        <v>0</v>
      </c>
      <c r="O80" s="104">
        <v>0</v>
      </c>
    </row>
    <row r="81" spans="1:15" ht="25.5" x14ac:dyDescent="0.2">
      <c r="A81" s="94">
        <v>892</v>
      </c>
      <c r="B81" s="94">
        <v>892</v>
      </c>
      <c r="C81" s="95" t="s">
        <v>1706</v>
      </c>
      <c r="D81" s="94">
        <v>637</v>
      </c>
      <c r="E81" s="96">
        <v>637</v>
      </c>
      <c r="F81" s="95">
        <v>1160001059394</v>
      </c>
      <c r="G81" s="97" t="s">
        <v>1259</v>
      </c>
      <c r="H81" s="101">
        <v>0</v>
      </c>
      <c r="I81" s="102">
        <v>45.25</v>
      </c>
      <c r="J81" s="102">
        <v>6.74</v>
      </c>
      <c r="K81" s="102">
        <v>6.74</v>
      </c>
      <c r="L81" s="103">
        <v>0</v>
      </c>
      <c r="M81" s="104">
        <v>60.34</v>
      </c>
      <c r="N81" s="104">
        <v>0.06</v>
      </c>
      <c r="O81" s="104">
        <v>0.06</v>
      </c>
    </row>
    <row r="82" spans="1:15" ht="25.5" x14ac:dyDescent="0.2">
      <c r="A82" s="94">
        <v>893</v>
      </c>
      <c r="B82" s="94">
        <v>893</v>
      </c>
      <c r="C82" s="95" t="s">
        <v>1707</v>
      </c>
      <c r="D82" s="94"/>
      <c r="E82" s="96"/>
      <c r="F82" s="95" t="s">
        <v>1504</v>
      </c>
      <c r="G82" s="97" t="s">
        <v>1260</v>
      </c>
      <c r="H82" s="101">
        <v>0</v>
      </c>
      <c r="I82" s="102">
        <v>105.59</v>
      </c>
      <c r="J82" s="102">
        <v>3.63</v>
      </c>
      <c r="K82" s="102">
        <v>3.63</v>
      </c>
      <c r="L82" s="103">
        <v>0</v>
      </c>
      <c r="M82" s="104">
        <v>0</v>
      </c>
      <c r="N82" s="104">
        <v>0</v>
      </c>
      <c r="O82" s="104">
        <v>0</v>
      </c>
    </row>
    <row r="83" spans="1:15" ht="12.75" x14ac:dyDescent="0.2">
      <c r="A83" s="94">
        <v>894</v>
      </c>
      <c r="B83" s="94">
        <v>894</v>
      </c>
      <c r="C83" s="95">
        <v>1100039600033</v>
      </c>
      <c r="D83" s="94"/>
      <c r="E83" s="96"/>
      <c r="F83" s="95" t="s">
        <v>1504</v>
      </c>
      <c r="G83" s="97" t="s">
        <v>1261</v>
      </c>
      <c r="H83" s="101">
        <v>0</v>
      </c>
      <c r="I83" s="102">
        <v>2122.5700000000002</v>
      </c>
      <c r="J83" s="102">
        <v>3.16</v>
      </c>
      <c r="K83" s="102">
        <v>3.16</v>
      </c>
      <c r="L83" s="103">
        <v>0</v>
      </c>
      <c r="M83" s="104">
        <v>0</v>
      </c>
      <c r="N83" s="104">
        <v>0</v>
      </c>
      <c r="O83" s="104">
        <v>0</v>
      </c>
    </row>
    <row r="84" spans="1:15" ht="12.75" x14ac:dyDescent="0.2">
      <c r="A84" s="94">
        <v>896</v>
      </c>
      <c r="B84" s="94">
        <v>896</v>
      </c>
      <c r="C84" s="95">
        <v>1160001363390</v>
      </c>
      <c r="D84" s="94">
        <v>638</v>
      </c>
      <c r="E84" s="96">
        <v>638</v>
      </c>
      <c r="F84" s="95">
        <v>1160001363380</v>
      </c>
      <c r="G84" s="97" t="s">
        <v>1262</v>
      </c>
      <c r="H84" s="101">
        <v>0</v>
      </c>
      <c r="I84" s="102">
        <v>85.13</v>
      </c>
      <c r="J84" s="102">
        <v>1.51</v>
      </c>
      <c r="K84" s="102">
        <v>1.51</v>
      </c>
      <c r="L84" s="103">
        <v>0</v>
      </c>
      <c r="M84" s="104">
        <v>2792.19</v>
      </c>
      <c r="N84" s="104">
        <v>0.06</v>
      </c>
      <c r="O84" s="104">
        <v>0.06</v>
      </c>
    </row>
    <row r="85" spans="1:15" ht="12.75" x14ac:dyDescent="0.2">
      <c r="A85" s="94">
        <v>897</v>
      </c>
      <c r="B85" s="94">
        <v>897</v>
      </c>
      <c r="C85" s="95">
        <v>1160001457392</v>
      </c>
      <c r="D85" s="94">
        <v>639</v>
      </c>
      <c r="E85" s="96">
        <v>639</v>
      </c>
      <c r="F85" s="95">
        <v>1160001457408</v>
      </c>
      <c r="G85" s="97" t="s">
        <v>1547</v>
      </c>
      <c r="H85" s="101">
        <v>0</v>
      </c>
      <c r="I85" s="102">
        <v>52.47</v>
      </c>
      <c r="J85" s="102">
        <v>1.43</v>
      </c>
      <c r="K85" s="102">
        <v>1.43</v>
      </c>
      <c r="L85" s="103">
        <v>0</v>
      </c>
      <c r="M85" s="104">
        <v>2405.08</v>
      </c>
      <c r="N85" s="104">
        <v>0.06</v>
      </c>
      <c r="O85" s="104">
        <v>0.06</v>
      </c>
    </row>
    <row r="86" spans="1:15" ht="12.75" x14ac:dyDescent="0.2">
      <c r="A86" s="94">
        <v>898</v>
      </c>
      <c r="B86" s="94">
        <v>898</v>
      </c>
      <c r="C86" s="95">
        <v>1170000117971</v>
      </c>
      <c r="D86" s="94">
        <v>641</v>
      </c>
      <c r="E86" s="96">
        <v>641</v>
      </c>
      <c r="F86" s="95">
        <v>1170000117980</v>
      </c>
      <c r="G86" s="97" t="s">
        <v>1264</v>
      </c>
      <c r="H86" s="101">
        <v>0</v>
      </c>
      <c r="I86" s="102">
        <v>42.11</v>
      </c>
      <c r="J86" s="102">
        <v>1.45</v>
      </c>
      <c r="K86" s="102">
        <v>1.45</v>
      </c>
      <c r="L86" s="103">
        <v>0</v>
      </c>
      <c r="M86" s="104">
        <v>2302.08</v>
      </c>
      <c r="N86" s="104">
        <v>0.06</v>
      </c>
      <c r="O86" s="104">
        <v>0.06</v>
      </c>
    </row>
    <row r="87" spans="1:15" ht="12.75" x14ac:dyDescent="0.2">
      <c r="A87" s="94">
        <v>899</v>
      </c>
      <c r="B87" s="94">
        <v>899</v>
      </c>
      <c r="C87" s="95" t="s">
        <v>1714</v>
      </c>
      <c r="D87" s="94"/>
      <c r="E87" s="96"/>
      <c r="F87" s="95" t="s">
        <v>1714</v>
      </c>
      <c r="G87" s="97" t="s">
        <v>1265</v>
      </c>
      <c r="H87" s="101">
        <v>0</v>
      </c>
      <c r="I87" s="102">
        <v>6629.23</v>
      </c>
      <c r="J87" s="102">
        <v>2.1</v>
      </c>
      <c r="K87" s="102">
        <v>2.1</v>
      </c>
      <c r="L87" s="103">
        <v>0</v>
      </c>
      <c r="M87" s="104">
        <v>0</v>
      </c>
      <c r="N87" s="104">
        <v>0</v>
      </c>
      <c r="O87" s="104">
        <v>0</v>
      </c>
    </row>
    <row r="88" spans="1:15" ht="12.75" x14ac:dyDescent="0.2">
      <c r="A88" s="94">
        <v>902</v>
      </c>
      <c r="B88" s="94">
        <v>902</v>
      </c>
      <c r="C88" s="95">
        <v>1170000199789</v>
      </c>
      <c r="D88" s="94">
        <v>650</v>
      </c>
      <c r="E88" s="96">
        <v>650</v>
      </c>
      <c r="F88" s="95">
        <v>1170000199798</v>
      </c>
      <c r="G88" s="97" t="s">
        <v>1548</v>
      </c>
      <c r="H88" s="101">
        <v>0</v>
      </c>
      <c r="I88" s="102">
        <v>26.79</v>
      </c>
      <c r="J88" s="102">
        <v>1.51</v>
      </c>
      <c r="K88" s="102">
        <v>1.51</v>
      </c>
      <c r="L88" s="103">
        <v>0</v>
      </c>
      <c r="M88" s="104">
        <v>1929.21</v>
      </c>
      <c r="N88" s="104">
        <v>0.06</v>
      </c>
      <c r="O88" s="104">
        <v>0.06</v>
      </c>
    </row>
    <row r="89" spans="1:15" ht="12.75" x14ac:dyDescent="0.2">
      <c r="A89" s="94">
        <v>903</v>
      </c>
      <c r="B89" s="94">
        <v>903</v>
      </c>
      <c r="C89" s="95">
        <v>1170000137579</v>
      </c>
      <c r="D89" s="94">
        <v>651</v>
      </c>
      <c r="E89" s="96">
        <v>651</v>
      </c>
      <c r="F89" s="95">
        <v>1170000137588</v>
      </c>
      <c r="G89" s="97" t="s">
        <v>1549</v>
      </c>
      <c r="H89" s="101">
        <v>0</v>
      </c>
      <c r="I89" s="102">
        <v>7.38</v>
      </c>
      <c r="J89" s="102">
        <v>1.39</v>
      </c>
      <c r="K89" s="102">
        <v>1.39</v>
      </c>
      <c r="L89" s="103">
        <v>0</v>
      </c>
      <c r="M89" s="104">
        <v>368.97</v>
      </c>
      <c r="N89" s="104">
        <v>0.06</v>
      </c>
      <c r="O89" s="104">
        <v>0.06</v>
      </c>
    </row>
    <row r="90" spans="1:15" ht="12.75" x14ac:dyDescent="0.2">
      <c r="A90" s="94">
        <v>904</v>
      </c>
      <c r="B90" s="94">
        <v>904</v>
      </c>
      <c r="C90" s="95">
        <v>1160001324665</v>
      </c>
      <c r="D90" s="94"/>
      <c r="E90" s="96"/>
      <c r="F90" s="95" t="s">
        <v>1504</v>
      </c>
      <c r="G90" s="97" t="s">
        <v>1268</v>
      </c>
      <c r="H90" s="101">
        <v>0</v>
      </c>
      <c r="I90" s="102">
        <v>20383.98</v>
      </c>
      <c r="J90" s="102">
        <v>2.82</v>
      </c>
      <c r="K90" s="102">
        <v>2.82</v>
      </c>
      <c r="L90" s="103">
        <v>0</v>
      </c>
      <c r="M90" s="104">
        <v>0</v>
      </c>
      <c r="N90" s="104">
        <v>0</v>
      </c>
      <c r="O90" s="104">
        <v>0</v>
      </c>
    </row>
    <row r="91" spans="1:15" ht="12.75" x14ac:dyDescent="0.2">
      <c r="A91" s="94">
        <v>905</v>
      </c>
      <c r="B91" s="94">
        <v>905</v>
      </c>
      <c r="C91" s="95">
        <v>1170000112477</v>
      </c>
      <c r="D91" s="94">
        <v>642</v>
      </c>
      <c r="E91" s="96">
        <v>642</v>
      </c>
      <c r="F91" s="95">
        <v>1170000112486</v>
      </c>
      <c r="G91" s="97" t="s">
        <v>1269</v>
      </c>
      <c r="H91" s="101">
        <v>0</v>
      </c>
      <c r="I91" s="102">
        <v>8.68</v>
      </c>
      <c r="J91" s="102">
        <v>1.79</v>
      </c>
      <c r="K91" s="102">
        <v>1.79</v>
      </c>
      <c r="L91" s="103">
        <v>-0.21299999999999999</v>
      </c>
      <c r="M91" s="104">
        <v>45.51</v>
      </c>
      <c r="N91" s="104">
        <v>0.06</v>
      </c>
      <c r="O91" s="104">
        <v>0.06</v>
      </c>
    </row>
    <row r="92" spans="1:15" ht="12.75" x14ac:dyDescent="0.2">
      <c r="A92" s="94">
        <v>906</v>
      </c>
      <c r="B92" s="94">
        <v>906</v>
      </c>
      <c r="C92" s="95">
        <v>1160001415347</v>
      </c>
      <c r="D92" s="94">
        <v>643</v>
      </c>
      <c r="E92" s="96">
        <v>643</v>
      </c>
      <c r="F92" s="95">
        <v>1160001415356</v>
      </c>
      <c r="G92" s="97" t="s">
        <v>1550</v>
      </c>
      <c r="H92" s="101">
        <v>0</v>
      </c>
      <c r="I92" s="102">
        <v>70.14</v>
      </c>
      <c r="J92" s="102">
        <v>2.1</v>
      </c>
      <c r="K92" s="102">
        <v>2.1</v>
      </c>
      <c r="L92" s="103">
        <v>0</v>
      </c>
      <c r="M92" s="104">
        <v>1052.1099999999999</v>
      </c>
      <c r="N92" s="104">
        <v>0.06</v>
      </c>
      <c r="O92" s="104">
        <v>0.06</v>
      </c>
    </row>
    <row r="93" spans="1:15" ht="12.75" x14ac:dyDescent="0.2">
      <c r="A93" s="94">
        <v>907</v>
      </c>
      <c r="B93" s="94">
        <v>907</v>
      </c>
      <c r="C93" s="95">
        <v>1170000059210</v>
      </c>
      <c r="D93" s="94">
        <v>644</v>
      </c>
      <c r="E93" s="96">
        <v>644</v>
      </c>
      <c r="F93" s="95">
        <v>1170000059186</v>
      </c>
      <c r="G93" s="97" t="s">
        <v>1551</v>
      </c>
      <c r="H93" s="101">
        <v>0</v>
      </c>
      <c r="I93" s="102">
        <v>13</v>
      </c>
      <c r="J93" s="102">
        <v>1.41</v>
      </c>
      <c r="K93" s="102">
        <v>1.41</v>
      </c>
      <c r="L93" s="103">
        <v>0</v>
      </c>
      <c r="M93" s="104">
        <v>274.45999999999998</v>
      </c>
      <c r="N93" s="104">
        <v>0.06</v>
      </c>
      <c r="O93" s="104">
        <v>0.06</v>
      </c>
    </row>
    <row r="94" spans="1:15" ht="12.75" x14ac:dyDescent="0.2">
      <c r="A94" s="94">
        <v>908</v>
      </c>
      <c r="B94" s="94">
        <v>908</v>
      </c>
      <c r="C94" s="95">
        <v>1170000117944</v>
      </c>
      <c r="D94" s="94">
        <v>645</v>
      </c>
      <c r="E94" s="96">
        <v>645</v>
      </c>
      <c r="F94" s="95">
        <v>1170000117953</v>
      </c>
      <c r="G94" s="97" t="s">
        <v>1552</v>
      </c>
      <c r="H94" s="101">
        <v>0</v>
      </c>
      <c r="I94" s="102">
        <v>22.15</v>
      </c>
      <c r="J94" s="102">
        <v>1.51</v>
      </c>
      <c r="K94" s="102">
        <v>1.51</v>
      </c>
      <c r="L94" s="103">
        <v>0</v>
      </c>
      <c r="M94" s="104">
        <v>338.94</v>
      </c>
      <c r="N94" s="104">
        <v>0.06</v>
      </c>
      <c r="O94" s="104">
        <v>0.06</v>
      </c>
    </row>
    <row r="95" spans="1:15" ht="12.75" x14ac:dyDescent="0.2">
      <c r="A95" s="94">
        <v>909</v>
      </c>
      <c r="B95" s="94">
        <v>909</v>
      </c>
      <c r="C95" s="95">
        <v>1170000146670</v>
      </c>
      <c r="D95" s="94">
        <v>652</v>
      </c>
      <c r="E95" s="96">
        <v>652</v>
      </c>
      <c r="F95" s="95">
        <v>1170000146680</v>
      </c>
      <c r="G95" s="97" t="s">
        <v>1553</v>
      </c>
      <c r="H95" s="101">
        <v>0</v>
      </c>
      <c r="I95" s="102">
        <v>0.39</v>
      </c>
      <c r="J95" s="102">
        <v>1.39</v>
      </c>
      <c r="K95" s="102">
        <v>1.39</v>
      </c>
      <c r="L95" s="103">
        <v>0</v>
      </c>
      <c r="M95" s="104">
        <v>78.510000000000005</v>
      </c>
      <c r="N95" s="104">
        <v>0.06</v>
      </c>
      <c r="O95" s="104">
        <v>0.06</v>
      </c>
    </row>
    <row r="96" spans="1:15" ht="12.75" x14ac:dyDescent="0.2">
      <c r="A96" s="94">
        <v>910</v>
      </c>
      <c r="B96" s="94">
        <v>910</v>
      </c>
      <c r="C96" s="95">
        <v>1130000085288</v>
      </c>
      <c r="D96" s="94"/>
      <c r="E96" s="96"/>
      <c r="F96" s="95" t="s">
        <v>1504</v>
      </c>
      <c r="G96" s="97" t="s">
        <v>1554</v>
      </c>
      <c r="H96" s="101">
        <v>1.2490000000000001</v>
      </c>
      <c r="I96" s="102">
        <v>0</v>
      </c>
      <c r="J96" s="102">
        <v>3.77</v>
      </c>
      <c r="K96" s="102">
        <v>3.77</v>
      </c>
      <c r="L96" s="103">
        <v>0</v>
      </c>
      <c r="M96" s="104">
        <v>0</v>
      </c>
      <c r="N96" s="104">
        <v>0</v>
      </c>
      <c r="O96" s="104">
        <v>0</v>
      </c>
    </row>
    <row r="97" spans="1:15" ht="12.75" x14ac:dyDescent="0.2">
      <c r="A97" s="94">
        <v>911</v>
      </c>
      <c r="B97" s="94">
        <v>911</v>
      </c>
      <c r="C97" s="95">
        <v>1170000110600</v>
      </c>
      <c r="D97" s="94">
        <v>647</v>
      </c>
      <c r="E97" s="96">
        <v>647</v>
      </c>
      <c r="F97" s="95">
        <v>1170000110610</v>
      </c>
      <c r="G97" s="97" t="s">
        <v>1555</v>
      </c>
      <c r="H97" s="101">
        <v>0</v>
      </c>
      <c r="I97" s="102">
        <v>19.71</v>
      </c>
      <c r="J97" s="102">
        <v>1.69</v>
      </c>
      <c r="K97" s="102">
        <v>1.69</v>
      </c>
      <c r="L97" s="103">
        <v>0</v>
      </c>
      <c r="M97" s="104">
        <v>2759.2</v>
      </c>
      <c r="N97" s="104">
        <v>0.06</v>
      </c>
      <c r="O97" s="104">
        <v>0.06</v>
      </c>
    </row>
    <row r="98" spans="1:15" ht="12.75" x14ac:dyDescent="0.2">
      <c r="A98" s="94">
        <v>912</v>
      </c>
      <c r="B98" s="94">
        <v>912</v>
      </c>
      <c r="C98" s="95">
        <v>1170000111881</v>
      </c>
      <c r="D98" s="94">
        <v>648</v>
      </c>
      <c r="E98" s="96">
        <v>648</v>
      </c>
      <c r="F98" s="95">
        <v>1170000111890</v>
      </c>
      <c r="G98" s="97" t="s">
        <v>1556</v>
      </c>
      <c r="H98" s="101">
        <v>0</v>
      </c>
      <c r="I98" s="102">
        <v>0.71</v>
      </c>
      <c r="J98" s="102">
        <v>1.73</v>
      </c>
      <c r="K98" s="102">
        <v>1.73</v>
      </c>
      <c r="L98" s="103">
        <v>0</v>
      </c>
      <c r="M98" s="104">
        <v>53.48</v>
      </c>
      <c r="N98" s="104">
        <v>0.06</v>
      </c>
      <c r="O98" s="104">
        <v>0.06</v>
      </c>
    </row>
    <row r="99" spans="1:15" ht="12.75" x14ac:dyDescent="0.2">
      <c r="A99" s="94">
        <v>913</v>
      </c>
      <c r="B99" s="94">
        <v>913</v>
      </c>
      <c r="C99" s="95">
        <v>1170000113443</v>
      </c>
      <c r="D99" s="94">
        <v>649</v>
      </c>
      <c r="E99" s="96">
        <v>649</v>
      </c>
      <c r="F99" s="95">
        <v>1170000113452</v>
      </c>
      <c r="G99" s="97" t="s">
        <v>1557</v>
      </c>
      <c r="H99" s="101">
        <v>0</v>
      </c>
      <c r="I99" s="102">
        <v>0.54</v>
      </c>
      <c r="J99" s="102">
        <v>2.12</v>
      </c>
      <c r="K99" s="102">
        <v>2.12</v>
      </c>
      <c r="L99" s="103">
        <v>0</v>
      </c>
      <c r="M99" s="104">
        <v>53.65</v>
      </c>
      <c r="N99" s="104">
        <v>0.06</v>
      </c>
      <c r="O99" s="104">
        <v>0.06</v>
      </c>
    </row>
    <row r="100" spans="1:15" ht="12.75" x14ac:dyDescent="0.2">
      <c r="A100" s="94">
        <v>914</v>
      </c>
      <c r="B100" s="94">
        <v>914</v>
      </c>
      <c r="C100" s="95">
        <v>1170000172954</v>
      </c>
      <c r="D100" s="94">
        <v>653</v>
      </c>
      <c r="E100" s="96">
        <v>653</v>
      </c>
      <c r="F100" s="95">
        <v>1170000172963</v>
      </c>
      <c r="G100" s="97" t="s">
        <v>1558</v>
      </c>
      <c r="H100" s="101">
        <v>0</v>
      </c>
      <c r="I100" s="102">
        <v>4.72</v>
      </c>
      <c r="J100" s="102">
        <v>3.82</v>
      </c>
      <c r="K100" s="102">
        <v>3.82</v>
      </c>
      <c r="L100" s="103">
        <v>0</v>
      </c>
      <c r="M100" s="104">
        <v>2362.35</v>
      </c>
      <c r="N100" s="104">
        <v>0.06</v>
      </c>
      <c r="O100" s="104">
        <v>0.06</v>
      </c>
    </row>
    <row r="101" spans="1:15" ht="12.75" x14ac:dyDescent="0.2">
      <c r="A101" s="94">
        <v>915</v>
      </c>
      <c r="B101" s="94">
        <v>915</v>
      </c>
      <c r="C101" s="95" t="s">
        <v>1714</v>
      </c>
      <c r="D101" s="94">
        <v>654</v>
      </c>
      <c r="E101" s="96">
        <v>654</v>
      </c>
      <c r="F101" s="95" t="s">
        <v>1714</v>
      </c>
      <c r="G101" s="97" t="s">
        <v>1559</v>
      </c>
      <c r="H101" s="101">
        <v>0</v>
      </c>
      <c r="I101" s="102">
        <v>82.37</v>
      </c>
      <c r="J101" s="102">
        <v>1.51</v>
      </c>
      <c r="K101" s="102">
        <v>1.51</v>
      </c>
      <c r="L101" s="103">
        <v>0</v>
      </c>
      <c r="M101" s="104">
        <v>2148.9</v>
      </c>
      <c r="N101" s="104">
        <v>0.06</v>
      </c>
      <c r="O101" s="104">
        <v>0.06</v>
      </c>
    </row>
    <row r="102" spans="1:15" ht="12.75" x14ac:dyDescent="0.2">
      <c r="A102" s="94">
        <v>916</v>
      </c>
      <c r="B102" s="94">
        <v>916</v>
      </c>
      <c r="C102" s="95">
        <v>1170000398486</v>
      </c>
      <c r="D102" s="94">
        <v>646</v>
      </c>
      <c r="E102" s="96">
        <v>646</v>
      </c>
      <c r="F102" s="95">
        <v>1170000398495</v>
      </c>
      <c r="G102" s="97" t="s">
        <v>1560</v>
      </c>
      <c r="H102" s="101">
        <v>0</v>
      </c>
      <c r="I102" s="102">
        <v>8.44</v>
      </c>
      <c r="J102" s="102">
        <v>1.51</v>
      </c>
      <c r="K102" s="102">
        <v>1.51</v>
      </c>
      <c r="L102" s="103">
        <v>0</v>
      </c>
      <c r="M102" s="104">
        <v>674.82</v>
      </c>
      <c r="N102" s="104">
        <v>0.06</v>
      </c>
      <c r="O102" s="104">
        <v>0.06</v>
      </c>
    </row>
    <row r="103" spans="1:15" ht="12.75" x14ac:dyDescent="0.2">
      <c r="A103" s="94">
        <v>917</v>
      </c>
      <c r="B103" s="94">
        <v>917</v>
      </c>
      <c r="C103" s="95">
        <v>1170000154538</v>
      </c>
      <c r="D103" s="94">
        <v>655</v>
      </c>
      <c r="E103" s="96">
        <v>655</v>
      </c>
      <c r="F103" s="95">
        <v>1170000154547</v>
      </c>
      <c r="G103" s="97" t="s">
        <v>1561</v>
      </c>
      <c r="H103" s="101">
        <v>0</v>
      </c>
      <c r="I103" s="102">
        <v>88.47</v>
      </c>
      <c r="J103" s="102">
        <v>1.42</v>
      </c>
      <c r="K103" s="102">
        <v>1.42</v>
      </c>
      <c r="L103" s="103">
        <v>0</v>
      </c>
      <c r="M103" s="104">
        <v>2884.05</v>
      </c>
      <c r="N103" s="104">
        <v>0.06</v>
      </c>
      <c r="O103" s="104">
        <v>0.06</v>
      </c>
    </row>
    <row r="104" spans="1:15" ht="12.75" x14ac:dyDescent="0.2">
      <c r="A104" s="94">
        <v>918</v>
      </c>
      <c r="B104" s="94">
        <v>918</v>
      </c>
      <c r="C104" s="95">
        <v>1170000174827</v>
      </c>
      <c r="D104" s="94">
        <v>656</v>
      </c>
      <c r="E104" s="96">
        <v>656</v>
      </c>
      <c r="F104" s="95">
        <v>1170000174836</v>
      </c>
      <c r="G104" s="97" t="s">
        <v>1562</v>
      </c>
      <c r="H104" s="101">
        <v>0</v>
      </c>
      <c r="I104" s="102">
        <v>13.61</v>
      </c>
      <c r="J104" s="102">
        <v>1.77</v>
      </c>
      <c r="K104" s="102">
        <v>1.77</v>
      </c>
      <c r="L104" s="103">
        <v>0</v>
      </c>
      <c r="M104" s="104">
        <v>408.27</v>
      </c>
      <c r="N104" s="104">
        <v>0.06</v>
      </c>
      <c r="O104" s="104">
        <v>0.06</v>
      </c>
    </row>
    <row r="105" spans="1:15" ht="12.75" x14ac:dyDescent="0.2">
      <c r="A105" s="94">
        <v>919</v>
      </c>
      <c r="B105" s="94">
        <v>919</v>
      </c>
      <c r="C105" s="95">
        <v>1170000182961</v>
      </c>
      <c r="D105" s="94">
        <v>657</v>
      </c>
      <c r="E105" s="96">
        <v>657</v>
      </c>
      <c r="F105" s="95">
        <v>1170000182970</v>
      </c>
      <c r="G105" s="97" t="s">
        <v>1563</v>
      </c>
      <c r="H105" s="101">
        <v>0</v>
      </c>
      <c r="I105" s="102">
        <v>1.96</v>
      </c>
      <c r="J105" s="102">
        <v>2.81</v>
      </c>
      <c r="K105" s="102">
        <v>2.81</v>
      </c>
      <c r="L105" s="103">
        <v>0</v>
      </c>
      <c r="M105" s="104">
        <v>490.11</v>
      </c>
      <c r="N105" s="104">
        <v>0.06</v>
      </c>
      <c r="O105" s="104">
        <v>0.06</v>
      </c>
    </row>
    <row r="106" spans="1:15" ht="12.75" x14ac:dyDescent="0.2">
      <c r="A106" s="94">
        <v>920</v>
      </c>
      <c r="B106" s="94">
        <v>920</v>
      </c>
      <c r="C106" s="95">
        <v>1170000233552</v>
      </c>
      <c r="D106" s="94">
        <v>658</v>
      </c>
      <c r="E106" s="96">
        <v>658</v>
      </c>
      <c r="F106" s="95">
        <v>1170000233570</v>
      </c>
      <c r="G106" s="97" t="s">
        <v>1564</v>
      </c>
      <c r="H106" s="101">
        <v>0</v>
      </c>
      <c r="I106" s="102">
        <v>6.39</v>
      </c>
      <c r="J106" s="102">
        <v>1.51</v>
      </c>
      <c r="K106" s="102">
        <v>1.51</v>
      </c>
      <c r="L106" s="103">
        <v>0</v>
      </c>
      <c r="M106" s="104">
        <v>238.45</v>
      </c>
      <c r="N106" s="104">
        <v>0.06</v>
      </c>
      <c r="O106" s="104">
        <v>0.06</v>
      </c>
    </row>
    <row r="107" spans="1:15" ht="12.75" x14ac:dyDescent="0.2">
      <c r="A107" s="94">
        <v>921</v>
      </c>
      <c r="B107" s="94">
        <v>921</v>
      </c>
      <c r="C107" s="95">
        <v>1170000265270</v>
      </c>
      <c r="D107" s="94">
        <v>659</v>
      </c>
      <c r="E107" s="96">
        <v>659</v>
      </c>
      <c r="F107" s="95">
        <v>1170000265280</v>
      </c>
      <c r="G107" s="97" t="s">
        <v>1565</v>
      </c>
      <c r="H107" s="101">
        <v>0</v>
      </c>
      <c r="I107" s="102">
        <v>35.4</v>
      </c>
      <c r="J107" s="102">
        <v>2.0099999999999998</v>
      </c>
      <c r="K107" s="102">
        <v>2.0099999999999998</v>
      </c>
      <c r="L107" s="103">
        <v>0</v>
      </c>
      <c r="M107" s="104">
        <v>1123.8900000000001</v>
      </c>
      <c r="N107" s="104">
        <v>0.06</v>
      </c>
      <c r="O107" s="104">
        <v>0.06</v>
      </c>
    </row>
    <row r="108" spans="1:15" ht="12.75" x14ac:dyDescent="0.2">
      <c r="A108" s="94">
        <v>922</v>
      </c>
      <c r="B108" s="94">
        <v>922</v>
      </c>
      <c r="C108" s="95">
        <v>1170000280108</v>
      </c>
      <c r="D108" s="94">
        <v>660</v>
      </c>
      <c r="E108" s="96">
        <v>660</v>
      </c>
      <c r="F108" s="95">
        <v>1170000280117</v>
      </c>
      <c r="G108" s="97" t="s">
        <v>1566</v>
      </c>
      <c r="H108" s="101">
        <v>0</v>
      </c>
      <c r="I108" s="102">
        <v>232.17</v>
      </c>
      <c r="J108" s="102">
        <v>1.39</v>
      </c>
      <c r="K108" s="102">
        <v>1.39</v>
      </c>
      <c r="L108" s="103">
        <v>0</v>
      </c>
      <c r="M108" s="104">
        <v>696.5</v>
      </c>
      <c r="N108" s="104">
        <v>0.06</v>
      </c>
      <c r="O108" s="104">
        <v>0.06</v>
      </c>
    </row>
    <row r="109" spans="1:15" ht="12.75" x14ac:dyDescent="0.2">
      <c r="A109" s="94">
        <v>923</v>
      </c>
      <c r="B109" s="94">
        <v>923</v>
      </c>
      <c r="C109" s="95">
        <v>1170000280960</v>
      </c>
      <c r="D109" s="94">
        <v>691</v>
      </c>
      <c r="E109" s="96">
        <v>691</v>
      </c>
      <c r="F109" s="95">
        <v>1170000280970</v>
      </c>
      <c r="G109" s="97" t="s">
        <v>1567</v>
      </c>
      <c r="H109" s="101">
        <v>0</v>
      </c>
      <c r="I109" s="102">
        <v>1.41</v>
      </c>
      <c r="J109" s="102">
        <v>2.5</v>
      </c>
      <c r="K109" s="102">
        <v>2.5</v>
      </c>
      <c r="L109" s="103">
        <v>0</v>
      </c>
      <c r="M109" s="104">
        <v>301.29000000000002</v>
      </c>
      <c r="N109" s="104">
        <v>0.06</v>
      </c>
      <c r="O109" s="104">
        <v>0.06</v>
      </c>
    </row>
    <row r="110" spans="1:15" ht="12.75" x14ac:dyDescent="0.2">
      <c r="A110" s="94">
        <v>924</v>
      </c>
      <c r="B110" s="94">
        <v>924</v>
      </c>
      <c r="C110" s="95">
        <v>1170000281175</v>
      </c>
      <c r="D110" s="94">
        <v>692</v>
      </c>
      <c r="E110" s="96">
        <v>692</v>
      </c>
      <c r="F110" s="95">
        <v>1170000281193</v>
      </c>
      <c r="G110" s="97" t="s">
        <v>1568</v>
      </c>
      <c r="H110" s="101">
        <v>0</v>
      </c>
      <c r="I110" s="102">
        <v>4.0999999999999996</v>
      </c>
      <c r="J110" s="102">
        <v>1.58</v>
      </c>
      <c r="K110" s="102">
        <v>1.58</v>
      </c>
      <c r="L110" s="103">
        <v>0</v>
      </c>
      <c r="M110" s="104">
        <v>451.15</v>
      </c>
      <c r="N110" s="104">
        <v>0.06</v>
      </c>
      <c r="O110" s="104">
        <v>0.06</v>
      </c>
    </row>
    <row r="111" spans="1:15" ht="12.75" x14ac:dyDescent="0.2">
      <c r="A111" s="94">
        <v>925</v>
      </c>
      <c r="B111" s="94">
        <v>925</v>
      </c>
      <c r="C111" s="95">
        <v>1170000306909</v>
      </c>
      <c r="D111" s="94">
        <v>693</v>
      </c>
      <c r="E111" s="96">
        <v>693</v>
      </c>
      <c r="F111" s="95">
        <v>1170000306918</v>
      </c>
      <c r="G111" s="97" t="s">
        <v>1569</v>
      </c>
      <c r="H111" s="101">
        <v>0</v>
      </c>
      <c r="I111" s="102">
        <v>3.33</v>
      </c>
      <c r="J111" s="102">
        <v>2.5</v>
      </c>
      <c r="K111" s="102">
        <v>2.5</v>
      </c>
      <c r="L111" s="103">
        <v>0</v>
      </c>
      <c r="M111" s="104">
        <v>399.32</v>
      </c>
      <c r="N111" s="104">
        <v>0.06</v>
      </c>
      <c r="O111" s="104">
        <v>0.06</v>
      </c>
    </row>
    <row r="112" spans="1:15" ht="12.75" x14ac:dyDescent="0.2">
      <c r="A112" s="94">
        <v>930</v>
      </c>
      <c r="B112" s="94">
        <v>930</v>
      </c>
      <c r="C112" s="95">
        <v>1170000073288</v>
      </c>
      <c r="D112" s="94"/>
      <c r="E112" s="96"/>
      <c r="F112" s="95" t="s">
        <v>1504</v>
      </c>
      <c r="G112" s="97" t="s">
        <v>1290</v>
      </c>
      <c r="H112" s="101">
        <v>0</v>
      </c>
      <c r="I112" s="102">
        <v>6348.9</v>
      </c>
      <c r="J112" s="102">
        <v>2.2599999999999998</v>
      </c>
      <c r="K112" s="102">
        <v>2.2599999999999998</v>
      </c>
      <c r="L112" s="103">
        <v>0</v>
      </c>
      <c r="M112" s="104">
        <v>0</v>
      </c>
      <c r="N112" s="104">
        <v>0</v>
      </c>
      <c r="O112" s="104">
        <v>0</v>
      </c>
    </row>
    <row r="113" spans="1:15" ht="51" x14ac:dyDescent="0.2">
      <c r="A113" s="94">
        <v>931</v>
      </c>
      <c r="B113" s="94">
        <v>931</v>
      </c>
      <c r="C113" s="95" t="s">
        <v>1708</v>
      </c>
      <c r="D113" s="94"/>
      <c r="E113" s="96"/>
      <c r="F113" s="95" t="s">
        <v>1504</v>
      </c>
      <c r="G113" s="97" t="s">
        <v>1291</v>
      </c>
      <c r="H113" s="101">
        <v>0</v>
      </c>
      <c r="I113" s="102">
        <v>0</v>
      </c>
      <c r="J113" s="102">
        <v>1.23</v>
      </c>
      <c r="K113" s="102">
        <v>1.23</v>
      </c>
      <c r="L113" s="103">
        <v>0</v>
      </c>
      <c r="M113" s="104">
        <v>0</v>
      </c>
      <c r="N113" s="104">
        <v>0</v>
      </c>
      <c r="O113" s="104">
        <v>0</v>
      </c>
    </row>
    <row r="114" spans="1:15" ht="12.75" x14ac:dyDescent="0.2">
      <c r="A114" s="94">
        <v>932</v>
      </c>
      <c r="B114" s="94">
        <v>932</v>
      </c>
      <c r="C114" s="95">
        <v>1160001446600</v>
      </c>
      <c r="D114" s="94"/>
      <c r="E114" s="96"/>
      <c r="F114" s="95" t="s">
        <v>1504</v>
      </c>
      <c r="G114" s="97" t="s">
        <v>1292</v>
      </c>
      <c r="H114" s="101">
        <v>0</v>
      </c>
      <c r="I114" s="102">
        <v>55.07</v>
      </c>
      <c r="J114" s="102">
        <v>6.61</v>
      </c>
      <c r="K114" s="102">
        <v>6.61</v>
      </c>
      <c r="L114" s="103">
        <v>0</v>
      </c>
      <c r="M114" s="104">
        <v>0</v>
      </c>
      <c r="N114" s="104">
        <v>0</v>
      </c>
      <c r="O114" s="104">
        <v>0</v>
      </c>
    </row>
    <row r="115" spans="1:15" ht="12.75" x14ac:dyDescent="0.2">
      <c r="A115" s="94">
        <v>940</v>
      </c>
      <c r="B115" s="94">
        <v>940</v>
      </c>
      <c r="C115" s="95">
        <v>1170000306884</v>
      </c>
      <c r="D115" s="94">
        <v>694</v>
      </c>
      <c r="E115" s="96">
        <v>694</v>
      </c>
      <c r="F115" s="95">
        <v>1170000306893</v>
      </c>
      <c r="G115" s="97" t="s">
        <v>1570</v>
      </c>
      <c r="H115" s="101">
        <v>0</v>
      </c>
      <c r="I115" s="102">
        <v>19.239999999999998</v>
      </c>
      <c r="J115" s="102">
        <v>2.5</v>
      </c>
      <c r="K115" s="102">
        <v>2.5</v>
      </c>
      <c r="L115" s="103">
        <v>0</v>
      </c>
      <c r="M115" s="104">
        <v>962.03</v>
      </c>
      <c r="N115" s="104">
        <v>0.06</v>
      </c>
      <c r="O115" s="104">
        <v>0.06</v>
      </c>
    </row>
    <row r="116" spans="1:15" ht="12.75" x14ac:dyDescent="0.2">
      <c r="A116" s="94">
        <v>941</v>
      </c>
      <c r="B116" s="94">
        <v>941</v>
      </c>
      <c r="C116" s="95">
        <v>1170000313162</v>
      </c>
      <c r="D116" s="94">
        <v>695</v>
      </c>
      <c r="E116" s="96">
        <v>695</v>
      </c>
      <c r="F116" s="95">
        <v>1170000313171</v>
      </c>
      <c r="G116" s="97" t="s">
        <v>1571</v>
      </c>
      <c r="H116" s="101">
        <v>0</v>
      </c>
      <c r="I116" s="102">
        <v>41.18</v>
      </c>
      <c r="J116" s="102">
        <v>2.48</v>
      </c>
      <c r="K116" s="102">
        <v>2.48</v>
      </c>
      <c r="L116" s="103">
        <v>0</v>
      </c>
      <c r="M116" s="104">
        <v>5559.8</v>
      </c>
      <c r="N116" s="104">
        <v>0.06</v>
      </c>
      <c r="O116" s="104">
        <v>0.06</v>
      </c>
    </row>
    <row r="117" spans="1:15" ht="12.75" x14ac:dyDescent="0.2">
      <c r="A117" s="94">
        <v>942</v>
      </c>
      <c r="B117" s="94">
        <v>942</v>
      </c>
      <c r="C117" s="95">
        <v>1170000319234</v>
      </c>
      <c r="D117" s="94">
        <v>696</v>
      </c>
      <c r="E117" s="96">
        <v>696</v>
      </c>
      <c r="F117" s="95">
        <v>1170000319243</v>
      </c>
      <c r="G117" s="97" t="s">
        <v>1572</v>
      </c>
      <c r="H117" s="101">
        <v>0</v>
      </c>
      <c r="I117" s="102">
        <v>3.77</v>
      </c>
      <c r="J117" s="102">
        <v>2.5</v>
      </c>
      <c r="K117" s="102">
        <v>2.5</v>
      </c>
      <c r="L117" s="103">
        <v>0</v>
      </c>
      <c r="M117" s="104">
        <v>376.56</v>
      </c>
      <c r="N117" s="104">
        <v>0.06</v>
      </c>
      <c r="O117" s="104">
        <v>0.06</v>
      </c>
    </row>
    <row r="118" spans="1:15" ht="12.75" x14ac:dyDescent="0.2">
      <c r="A118" s="94">
        <v>943</v>
      </c>
      <c r="B118" s="94">
        <v>943</v>
      </c>
      <c r="C118" s="95">
        <v>1170000325283</v>
      </c>
      <c r="D118" s="94">
        <v>697</v>
      </c>
      <c r="E118" s="96">
        <v>697</v>
      </c>
      <c r="F118" s="95">
        <v>1170000325292</v>
      </c>
      <c r="G118" s="97" t="s">
        <v>1573</v>
      </c>
      <c r="H118" s="101">
        <v>0</v>
      </c>
      <c r="I118" s="102">
        <v>27.08</v>
      </c>
      <c r="J118" s="102">
        <v>1.53</v>
      </c>
      <c r="K118" s="102">
        <v>1.53</v>
      </c>
      <c r="L118" s="103">
        <v>0</v>
      </c>
      <c r="M118" s="104">
        <v>1723.46</v>
      </c>
      <c r="N118" s="104">
        <v>0.06</v>
      </c>
      <c r="O118" s="104">
        <v>0.06</v>
      </c>
    </row>
    <row r="119" spans="1:15" ht="12.75" x14ac:dyDescent="0.2">
      <c r="A119" s="94">
        <v>944</v>
      </c>
      <c r="B119" s="94">
        <v>944</v>
      </c>
      <c r="C119" s="95">
        <v>1170000325308</v>
      </c>
      <c r="D119" s="94">
        <v>698</v>
      </c>
      <c r="E119" s="96">
        <v>698</v>
      </c>
      <c r="F119" s="95">
        <v>1170000325317</v>
      </c>
      <c r="G119" s="97" t="s">
        <v>1574</v>
      </c>
      <c r="H119" s="101">
        <v>0</v>
      </c>
      <c r="I119" s="102">
        <v>42.33</v>
      </c>
      <c r="J119" s="102">
        <v>1.53</v>
      </c>
      <c r="K119" s="102">
        <v>1.53</v>
      </c>
      <c r="L119" s="103">
        <v>0</v>
      </c>
      <c r="M119" s="104">
        <v>3023.26</v>
      </c>
      <c r="N119" s="104">
        <v>0.06</v>
      </c>
      <c r="O119" s="104">
        <v>0.06</v>
      </c>
    </row>
    <row r="120" spans="1:15" ht="12.75" x14ac:dyDescent="0.2">
      <c r="A120" s="94">
        <v>945</v>
      </c>
      <c r="B120" s="94">
        <v>945</v>
      </c>
      <c r="C120" s="95">
        <v>1170000326454</v>
      </c>
      <c r="D120" s="94">
        <v>699</v>
      </c>
      <c r="E120" s="96">
        <v>699</v>
      </c>
      <c r="F120" s="95">
        <v>1170000326463</v>
      </c>
      <c r="G120" s="97" t="s">
        <v>1575</v>
      </c>
      <c r="H120" s="101">
        <v>0</v>
      </c>
      <c r="I120" s="102">
        <v>1.76</v>
      </c>
      <c r="J120" s="102">
        <v>2.5</v>
      </c>
      <c r="K120" s="102">
        <v>2.5</v>
      </c>
      <c r="L120" s="103">
        <v>0</v>
      </c>
      <c r="M120" s="104">
        <v>264.12</v>
      </c>
      <c r="N120" s="104">
        <v>0.06</v>
      </c>
      <c r="O120" s="104">
        <v>0.06</v>
      </c>
    </row>
    <row r="121" spans="1:15" ht="12.75" x14ac:dyDescent="0.2">
      <c r="A121" s="94">
        <v>946</v>
      </c>
      <c r="B121" s="94">
        <v>946</v>
      </c>
      <c r="C121" s="95">
        <v>1170000337508</v>
      </c>
      <c r="D121" s="94">
        <v>701</v>
      </c>
      <c r="E121" s="96">
        <v>701</v>
      </c>
      <c r="F121" s="95">
        <v>1170000337517</v>
      </c>
      <c r="G121" s="97" t="s">
        <v>1576</v>
      </c>
      <c r="H121" s="101">
        <v>0</v>
      </c>
      <c r="I121" s="102">
        <v>18.489999999999998</v>
      </c>
      <c r="J121" s="102">
        <v>2.5</v>
      </c>
      <c r="K121" s="102">
        <v>2.5</v>
      </c>
      <c r="L121" s="103">
        <v>0</v>
      </c>
      <c r="M121" s="104">
        <v>647.16999999999996</v>
      </c>
      <c r="N121" s="104">
        <v>0.06</v>
      </c>
      <c r="O121" s="104">
        <v>0.06</v>
      </c>
    </row>
    <row r="122" spans="1:15" ht="12.75" x14ac:dyDescent="0.2">
      <c r="A122" s="94">
        <v>947</v>
      </c>
      <c r="B122" s="94">
        <v>947</v>
      </c>
      <c r="C122" s="95">
        <v>1170000369068</v>
      </c>
      <c r="D122" s="94">
        <v>702</v>
      </c>
      <c r="E122" s="96">
        <v>702</v>
      </c>
      <c r="F122" s="95">
        <v>1170000369086</v>
      </c>
      <c r="G122" s="97" t="s">
        <v>1577</v>
      </c>
      <c r="H122" s="101">
        <v>0</v>
      </c>
      <c r="I122" s="102">
        <v>15.73</v>
      </c>
      <c r="J122" s="102">
        <v>2.5</v>
      </c>
      <c r="K122" s="102">
        <v>2.5</v>
      </c>
      <c r="L122" s="103">
        <v>0</v>
      </c>
      <c r="M122" s="104">
        <v>2359.48</v>
      </c>
      <c r="N122" s="104">
        <v>0.06</v>
      </c>
      <c r="O122" s="104">
        <v>0.06</v>
      </c>
    </row>
    <row r="123" spans="1:15" ht="12.75" x14ac:dyDescent="0.2">
      <c r="A123" s="94">
        <v>948</v>
      </c>
      <c r="B123" s="94">
        <v>948</v>
      </c>
      <c r="C123" s="95">
        <v>1170000369100</v>
      </c>
      <c r="D123" s="94">
        <v>703</v>
      </c>
      <c r="E123" s="96">
        <v>703</v>
      </c>
      <c r="F123" s="95">
        <v>1170000369110</v>
      </c>
      <c r="G123" s="97" t="s">
        <v>1578</v>
      </c>
      <c r="H123" s="101">
        <v>0</v>
      </c>
      <c r="I123" s="102">
        <v>21.82</v>
      </c>
      <c r="J123" s="102">
        <v>2.5</v>
      </c>
      <c r="K123" s="102">
        <v>2.5</v>
      </c>
      <c r="L123" s="103">
        <v>0</v>
      </c>
      <c r="M123" s="104">
        <v>1090.95</v>
      </c>
      <c r="N123" s="104">
        <v>0.06</v>
      </c>
      <c r="O123" s="104">
        <v>0.06</v>
      </c>
    </row>
    <row r="124" spans="1:15" ht="12.75" x14ac:dyDescent="0.2">
      <c r="A124" s="94">
        <v>949</v>
      </c>
      <c r="B124" s="94">
        <v>949</v>
      </c>
      <c r="C124" s="95">
        <v>1170000369129</v>
      </c>
      <c r="D124" s="94">
        <v>704</v>
      </c>
      <c r="E124" s="96">
        <v>704</v>
      </c>
      <c r="F124" s="95">
        <v>1170000369147</v>
      </c>
      <c r="G124" s="97" t="s">
        <v>1579</v>
      </c>
      <c r="H124" s="101">
        <v>0</v>
      </c>
      <c r="I124" s="102">
        <v>5.32</v>
      </c>
      <c r="J124" s="102">
        <v>2.5</v>
      </c>
      <c r="K124" s="102">
        <v>2.5</v>
      </c>
      <c r="L124" s="103">
        <v>0</v>
      </c>
      <c r="M124" s="104">
        <v>265.83</v>
      </c>
      <c r="N124" s="104">
        <v>0.06</v>
      </c>
      <c r="O124" s="104">
        <v>0.06</v>
      </c>
    </row>
    <row r="125" spans="1:15" ht="12.75" x14ac:dyDescent="0.2">
      <c r="A125" s="94">
        <v>950</v>
      </c>
      <c r="B125" s="94">
        <v>950</v>
      </c>
      <c r="C125" s="95">
        <v>1170000388743</v>
      </c>
      <c r="D125" s="94">
        <v>661</v>
      </c>
      <c r="E125" s="96">
        <v>661</v>
      </c>
      <c r="F125" s="95">
        <v>1170000388752</v>
      </c>
      <c r="G125" s="97" t="s">
        <v>1580</v>
      </c>
      <c r="H125" s="101">
        <v>0</v>
      </c>
      <c r="I125" s="102">
        <v>5.24</v>
      </c>
      <c r="J125" s="102">
        <v>2.5</v>
      </c>
      <c r="K125" s="102">
        <v>2.5</v>
      </c>
      <c r="L125" s="103">
        <v>0</v>
      </c>
      <c r="M125" s="104">
        <v>502.62</v>
      </c>
      <c r="N125" s="104">
        <v>0.06</v>
      </c>
      <c r="O125" s="104">
        <v>0.06</v>
      </c>
    </row>
    <row r="126" spans="1:15" ht="12.75" x14ac:dyDescent="0.2">
      <c r="A126" s="94">
        <v>951</v>
      </c>
      <c r="B126" s="94">
        <v>951</v>
      </c>
      <c r="C126" s="95">
        <v>1170000394960</v>
      </c>
      <c r="D126" s="94">
        <v>662</v>
      </c>
      <c r="E126" s="96">
        <v>662</v>
      </c>
      <c r="F126" s="95">
        <v>1170000394979</v>
      </c>
      <c r="G126" s="97" t="s">
        <v>1581</v>
      </c>
      <c r="H126" s="101">
        <v>0</v>
      </c>
      <c r="I126" s="102">
        <v>3.91</v>
      </c>
      <c r="J126" s="102">
        <v>2.5</v>
      </c>
      <c r="K126" s="102">
        <v>2.5</v>
      </c>
      <c r="L126" s="103">
        <v>0</v>
      </c>
      <c r="M126" s="104">
        <v>374.9</v>
      </c>
      <c r="N126" s="104">
        <v>0.06</v>
      </c>
      <c r="O126" s="104">
        <v>0.06</v>
      </c>
    </row>
    <row r="127" spans="1:15" ht="12.75" x14ac:dyDescent="0.2">
      <c r="A127" s="94">
        <v>952</v>
      </c>
      <c r="B127" s="94">
        <v>952</v>
      </c>
      <c r="C127" s="95">
        <v>1170000395954</v>
      </c>
      <c r="D127" s="94">
        <v>663</v>
      </c>
      <c r="E127" s="96">
        <v>663</v>
      </c>
      <c r="F127" s="95">
        <v>1170000395963</v>
      </c>
      <c r="G127" s="97" t="s">
        <v>1582</v>
      </c>
      <c r="H127" s="101">
        <v>0</v>
      </c>
      <c r="I127" s="102">
        <v>15.64</v>
      </c>
      <c r="J127" s="102">
        <v>1.51</v>
      </c>
      <c r="K127" s="102">
        <v>1.51</v>
      </c>
      <c r="L127" s="103">
        <v>0</v>
      </c>
      <c r="M127" s="104">
        <v>2517.38</v>
      </c>
      <c r="N127" s="104">
        <v>0.06</v>
      </c>
      <c r="O127" s="104">
        <v>0.06</v>
      </c>
    </row>
    <row r="128" spans="1:15" ht="12.75" x14ac:dyDescent="0.2">
      <c r="A128" s="94">
        <v>953</v>
      </c>
      <c r="B128" s="94">
        <v>953</v>
      </c>
      <c r="C128" s="95">
        <v>1170000400772</v>
      </c>
      <c r="D128" s="94">
        <v>664</v>
      </c>
      <c r="E128" s="96">
        <v>664</v>
      </c>
      <c r="F128" s="95">
        <v>1170000400781</v>
      </c>
      <c r="G128" s="97" t="s">
        <v>1583</v>
      </c>
      <c r="H128" s="101">
        <v>0</v>
      </c>
      <c r="I128" s="102">
        <v>15.61</v>
      </c>
      <c r="J128" s="102">
        <v>2.5</v>
      </c>
      <c r="K128" s="102">
        <v>2.5</v>
      </c>
      <c r="L128" s="103">
        <v>0</v>
      </c>
      <c r="M128" s="104">
        <v>936.72</v>
      </c>
      <c r="N128" s="104">
        <v>0.06</v>
      </c>
      <c r="O128" s="104">
        <v>0.06</v>
      </c>
    </row>
    <row r="129" spans="1:15" ht="12.75" x14ac:dyDescent="0.2">
      <c r="A129" s="94">
        <v>954</v>
      </c>
      <c r="B129" s="94">
        <v>954</v>
      </c>
      <c r="C129" s="95">
        <v>1170000407875</v>
      </c>
      <c r="D129" s="94">
        <v>665</v>
      </c>
      <c r="E129" s="96">
        <v>665</v>
      </c>
      <c r="F129" s="95">
        <v>1170000407884</v>
      </c>
      <c r="G129" s="97" t="s">
        <v>1584</v>
      </c>
      <c r="H129" s="101">
        <v>0</v>
      </c>
      <c r="I129" s="102">
        <v>7.16</v>
      </c>
      <c r="J129" s="102">
        <v>2.5</v>
      </c>
      <c r="K129" s="102">
        <v>2.5</v>
      </c>
      <c r="L129" s="103">
        <v>0</v>
      </c>
      <c r="M129" s="104">
        <v>687.43</v>
      </c>
      <c r="N129" s="104">
        <v>0.06</v>
      </c>
      <c r="O129" s="104">
        <v>0.06</v>
      </c>
    </row>
    <row r="130" spans="1:15" ht="12.75" x14ac:dyDescent="0.2">
      <c r="A130" s="94" t="s">
        <v>1602</v>
      </c>
      <c r="B130" s="94" t="s">
        <v>1602</v>
      </c>
      <c r="C130" s="94" t="s">
        <v>1602</v>
      </c>
      <c r="D130" s="94" t="s">
        <v>1603</v>
      </c>
      <c r="E130" s="94" t="s">
        <v>1603</v>
      </c>
      <c r="F130" s="94" t="s">
        <v>1603</v>
      </c>
      <c r="G130" s="97" t="s">
        <v>1585</v>
      </c>
      <c r="H130" s="101">
        <v>0</v>
      </c>
      <c r="I130" s="102">
        <v>20.8</v>
      </c>
      <c r="J130" s="102">
        <v>3.6</v>
      </c>
      <c r="K130" s="102">
        <v>3.6</v>
      </c>
      <c r="L130" s="103">
        <v>0</v>
      </c>
      <c r="M130" s="104">
        <v>2433.3200000000002</v>
      </c>
      <c r="N130" s="104">
        <v>0.06</v>
      </c>
      <c r="O130" s="104">
        <v>0.06</v>
      </c>
    </row>
    <row r="131" spans="1:15" ht="12.75" x14ac:dyDescent="0.2">
      <c r="A131" s="94">
        <v>955</v>
      </c>
      <c r="B131" s="94">
        <v>955</v>
      </c>
      <c r="C131" s="95">
        <v>1170000409696</v>
      </c>
      <c r="D131" s="94">
        <v>666</v>
      </c>
      <c r="E131" s="96">
        <v>666</v>
      </c>
      <c r="F131" s="95">
        <v>1170000409701</v>
      </c>
      <c r="G131" s="97" t="s">
        <v>1586</v>
      </c>
      <c r="H131" s="101">
        <v>0</v>
      </c>
      <c r="I131" s="102">
        <v>29.53</v>
      </c>
      <c r="J131" s="102">
        <v>3.6</v>
      </c>
      <c r="K131" s="102">
        <v>3.6</v>
      </c>
      <c r="L131" s="103">
        <v>0</v>
      </c>
      <c r="M131" s="104">
        <v>596.61</v>
      </c>
      <c r="N131" s="104">
        <v>0.06</v>
      </c>
      <c r="O131" s="104">
        <v>0.06</v>
      </c>
    </row>
    <row r="132" spans="1:15" ht="12.75" x14ac:dyDescent="0.2">
      <c r="A132" s="94">
        <v>956</v>
      </c>
      <c r="B132" s="94">
        <v>956</v>
      </c>
      <c r="C132" s="95">
        <v>1170000415946</v>
      </c>
      <c r="D132" s="94">
        <v>667</v>
      </c>
      <c r="E132" s="96">
        <v>667</v>
      </c>
      <c r="F132" s="95">
        <v>1170000415955</v>
      </c>
      <c r="G132" s="97" t="s">
        <v>1587</v>
      </c>
      <c r="H132" s="101">
        <v>0</v>
      </c>
      <c r="I132" s="102">
        <v>0.82</v>
      </c>
      <c r="J132" s="102">
        <v>2.5</v>
      </c>
      <c r="K132" s="102">
        <v>2.5</v>
      </c>
      <c r="L132" s="103">
        <v>0</v>
      </c>
      <c r="M132" s="104">
        <v>296.62</v>
      </c>
      <c r="N132" s="104">
        <v>0.06</v>
      </c>
      <c r="O132" s="104">
        <v>0.06</v>
      </c>
    </row>
    <row r="133" spans="1:15" ht="12.75" x14ac:dyDescent="0.2">
      <c r="A133" s="94">
        <v>957</v>
      </c>
      <c r="B133" s="94">
        <v>957</v>
      </c>
      <c r="C133" s="95">
        <v>1170000413692</v>
      </c>
      <c r="D133" s="94">
        <v>668</v>
      </c>
      <c r="E133" s="96">
        <v>668</v>
      </c>
      <c r="F133" s="95">
        <v>1170000413708</v>
      </c>
      <c r="G133" s="97" t="s">
        <v>1588</v>
      </c>
      <c r="H133" s="101">
        <v>0</v>
      </c>
      <c r="I133" s="102">
        <v>6.34</v>
      </c>
      <c r="J133" s="102">
        <v>2.65</v>
      </c>
      <c r="K133" s="102">
        <v>2.65</v>
      </c>
      <c r="L133" s="103">
        <v>0</v>
      </c>
      <c r="M133" s="104">
        <v>1900.72</v>
      </c>
      <c r="N133" s="104">
        <v>0.06</v>
      </c>
      <c r="O133" s="104">
        <v>0.06</v>
      </c>
    </row>
    <row r="134" spans="1:15" ht="12.75" x14ac:dyDescent="0.2">
      <c r="A134" s="94">
        <v>958</v>
      </c>
      <c r="B134" s="94">
        <v>958</v>
      </c>
      <c r="C134" s="95">
        <v>1170000424904</v>
      </c>
      <c r="D134" s="94">
        <v>669</v>
      </c>
      <c r="E134" s="96">
        <v>669</v>
      </c>
      <c r="F134" s="95">
        <v>1170000424913</v>
      </c>
      <c r="G134" s="97" t="s">
        <v>1589</v>
      </c>
      <c r="H134" s="101">
        <v>0</v>
      </c>
      <c r="I134" s="102">
        <v>4.08</v>
      </c>
      <c r="J134" s="102">
        <v>2.5</v>
      </c>
      <c r="K134" s="102">
        <v>2.5</v>
      </c>
      <c r="L134" s="103">
        <v>0</v>
      </c>
      <c r="M134" s="104">
        <v>611.44000000000005</v>
      </c>
      <c r="N134" s="104">
        <v>0.06</v>
      </c>
      <c r="O134" s="104">
        <v>0.06</v>
      </c>
    </row>
    <row r="135" spans="1:15" ht="12.75" x14ac:dyDescent="0.2">
      <c r="A135" s="94">
        <v>959</v>
      </c>
      <c r="B135" s="94">
        <v>959</v>
      </c>
      <c r="C135" s="95">
        <v>1170000427170</v>
      </c>
      <c r="D135" s="94">
        <v>670</v>
      </c>
      <c r="E135" s="96">
        <v>670</v>
      </c>
      <c r="F135" s="95">
        <v>1170000427180</v>
      </c>
      <c r="G135" s="97" t="s">
        <v>1590</v>
      </c>
      <c r="H135" s="101">
        <v>0</v>
      </c>
      <c r="I135" s="102">
        <v>100.19</v>
      </c>
      <c r="J135" s="102">
        <v>1.79</v>
      </c>
      <c r="K135" s="102">
        <v>1.79</v>
      </c>
      <c r="L135" s="103">
        <v>0</v>
      </c>
      <c r="M135" s="104">
        <v>6312.15</v>
      </c>
      <c r="N135" s="104">
        <v>0.06</v>
      </c>
      <c r="O135" s="104">
        <v>0.06</v>
      </c>
    </row>
    <row r="136" spans="1:15" ht="12.75" x14ac:dyDescent="0.2">
      <c r="A136" s="94">
        <v>960</v>
      </c>
      <c r="B136" s="94">
        <v>960</v>
      </c>
      <c r="C136" s="95">
        <v>1170000428528</v>
      </c>
      <c r="D136" s="94">
        <v>671</v>
      </c>
      <c r="E136" s="96">
        <v>671</v>
      </c>
      <c r="F136" s="95">
        <v>1170000428537</v>
      </c>
      <c r="G136" s="97" t="s">
        <v>1591</v>
      </c>
      <c r="H136" s="101">
        <v>0</v>
      </c>
      <c r="I136" s="102">
        <v>2.91</v>
      </c>
      <c r="J136" s="102">
        <v>2.65</v>
      </c>
      <c r="K136" s="102">
        <v>2.65</v>
      </c>
      <c r="L136" s="103">
        <v>0</v>
      </c>
      <c r="M136" s="104">
        <v>873.15</v>
      </c>
      <c r="N136" s="104">
        <v>0.06</v>
      </c>
      <c r="O136" s="104">
        <v>0.06</v>
      </c>
    </row>
    <row r="137" spans="1:15" ht="12.75" x14ac:dyDescent="0.2">
      <c r="A137" s="94">
        <v>961</v>
      </c>
      <c r="B137" s="94">
        <v>961</v>
      </c>
      <c r="C137" s="95">
        <v>1170000430182</v>
      </c>
      <c r="D137" s="94">
        <v>672</v>
      </c>
      <c r="E137" s="96">
        <v>672</v>
      </c>
      <c r="F137" s="95">
        <v>1170000430191</v>
      </c>
      <c r="G137" s="97" t="s">
        <v>1592</v>
      </c>
      <c r="H137" s="101">
        <v>0</v>
      </c>
      <c r="I137" s="102">
        <v>1.47</v>
      </c>
      <c r="J137" s="102">
        <v>2.5</v>
      </c>
      <c r="K137" s="102">
        <v>2.5</v>
      </c>
      <c r="L137" s="103">
        <v>0</v>
      </c>
      <c r="M137" s="104">
        <v>294.92</v>
      </c>
      <c r="N137" s="104">
        <v>0.06</v>
      </c>
      <c r="O137" s="104">
        <v>0.06</v>
      </c>
    </row>
    <row r="138" spans="1:15" ht="12.75" x14ac:dyDescent="0.2">
      <c r="A138" s="94">
        <v>962</v>
      </c>
      <c r="B138" s="94">
        <v>962</v>
      </c>
      <c r="C138" s="95">
        <v>1170000439877</v>
      </c>
      <c r="D138" s="94">
        <v>673</v>
      </c>
      <c r="E138" s="96">
        <v>673</v>
      </c>
      <c r="F138" s="95">
        <v>1170000439886</v>
      </c>
      <c r="G138" s="97" t="s">
        <v>1593</v>
      </c>
      <c r="H138" s="101">
        <v>0</v>
      </c>
      <c r="I138" s="102">
        <v>84.48</v>
      </c>
      <c r="J138" s="102">
        <v>2.5</v>
      </c>
      <c r="K138" s="102">
        <v>2.5</v>
      </c>
      <c r="L138" s="103">
        <v>0</v>
      </c>
      <c r="M138" s="104">
        <v>1370.2</v>
      </c>
      <c r="N138" s="104">
        <v>0.06</v>
      </c>
      <c r="O138" s="104">
        <v>0.06</v>
      </c>
    </row>
    <row r="139" spans="1:15" ht="12.75" x14ac:dyDescent="0.2">
      <c r="A139" s="94">
        <v>963</v>
      </c>
      <c r="B139" s="94">
        <v>963</v>
      </c>
      <c r="C139" s="95">
        <v>1170000438312</v>
      </c>
      <c r="D139" s="94">
        <v>674</v>
      </c>
      <c r="E139" s="96">
        <v>674</v>
      </c>
      <c r="F139" s="95">
        <v>1170000438321</v>
      </c>
      <c r="G139" s="97" t="s">
        <v>1594</v>
      </c>
      <c r="H139" s="101">
        <v>0</v>
      </c>
      <c r="I139" s="102">
        <v>5.54</v>
      </c>
      <c r="J139" s="102">
        <v>2.5</v>
      </c>
      <c r="K139" s="102">
        <v>2.5</v>
      </c>
      <c r="L139" s="103">
        <v>0</v>
      </c>
      <c r="M139" s="104">
        <v>553.86</v>
      </c>
      <c r="N139" s="104">
        <v>0.06</v>
      </c>
      <c r="O139" s="104">
        <v>0.06</v>
      </c>
    </row>
    <row r="140" spans="1:15" ht="12.75" x14ac:dyDescent="0.2">
      <c r="A140" s="94">
        <v>964</v>
      </c>
      <c r="B140" s="94">
        <v>964</v>
      </c>
      <c r="C140" s="95">
        <v>1170000437211</v>
      </c>
      <c r="D140" s="94">
        <v>675</v>
      </c>
      <c r="E140" s="96">
        <v>675</v>
      </c>
      <c r="F140" s="95">
        <v>1170000437220</v>
      </c>
      <c r="G140" s="97" t="s">
        <v>1595</v>
      </c>
      <c r="H140" s="101">
        <v>0</v>
      </c>
      <c r="I140" s="102">
        <v>3.83</v>
      </c>
      <c r="J140" s="102">
        <v>2.5</v>
      </c>
      <c r="K140" s="102">
        <v>2.5</v>
      </c>
      <c r="L140" s="103">
        <v>0</v>
      </c>
      <c r="M140" s="104">
        <v>504.02</v>
      </c>
      <c r="N140" s="104">
        <v>0.06</v>
      </c>
      <c r="O140" s="104">
        <v>0.06</v>
      </c>
    </row>
    <row r="141" spans="1:15" ht="12.75" x14ac:dyDescent="0.2">
      <c r="A141" s="94">
        <v>965</v>
      </c>
      <c r="B141" s="94">
        <v>965</v>
      </c>
      <c r="C141" s="95">
        <v>1170000444690</v>
      </c>
      <c r="D141" s="94">
        <v>676</v>
      </c>
      <c r="E141" s="96">
        <v>676</v>
      </c>
      <c r="F141" s="95">
        <v>1170000444681</v>
      </c>
      <c r="G141" s="97" t="s">
        <v>1596</v>
      </c>
      <c r="H141" s="101">
        <v>0</v>
      </c>
      <c r="I141" s="102">
        <v>1.81</v>
      </c>
      <c r="J141" s="102">
        <v>2.5</v>
      </c>
      <c r="K141" s="102">
        <v>2.5</v>
      </c>
      <c r="L141" s="103">
        <v>0</v>
      </c>
      <c r="M141" s="104">
        <v>506.04</v>
      </c>
      <c r="N141" s="104">
        <v>0.06</v>
      </c>
      <c r="O141" s="104">
        <v>0.06</v>
      </c>
    </row>
    <row r="142" spans="1:15" ht="12.75" x14ac:dyDescent="0.2">
      <c r="A142" s="94">
        <v>966</v>
      </c>
      <c r="B142" s="94">
        <v>966</v>
      </c>
      <c r="C142" s="95">
        <v>1170000445115</v>
      </c>
      <c r="D142" s="94">
        <v>677</v>
      </c>
      <c r="E142" s="96">
        <v>677</v>
      </c>
      <c r="F142" s="95">
        <v>1170000445133</v>
      </c>
      <c r="G142" s="97" t="s">
        <v>1597</v>
      </c>
      <c r="H142" s="101">
        <v>0</v>
      </c>
      <c r="I142" s="102">
        <v>2.8</v>
      </c>
      <c r="J142" s="102">
        <v>2.5</v>
      </c>
      <c r="K142" s="102">
        <v>2.5</v>
      </c>
      <c r="L142" s="103">
        <v>0</v>
      </c>
      <c r="M142" s="104">
        <v>448.76</v>
      </c>
      <c r="N142" s="104">
        <v>0.06</v>
      </c>
      <c r="O142" s="104">
        <v>0.06</v>
      </c>
    </row>
    <row r="143" spans="1:15" ht="12.75" x14ac:dyDescent="0.2">
      <c r="A143" s="94">
        <v>967</v>
      </c>
      <c r="B143" s="94">
        <v>967</v>
      </c>
      <c r="C143" s="95">
        <v>1170000446119</v>
      </c>
      <c r="D143" s="94">
        <v>678</v>
      </c>
      <c r="E143" s="96">
        <v>678</v>
      </c>
      <c r="F143" s="95">
        <v>1170000446128</v>
      </c>
      <c r="G143" s="97" t="s">
        <v>1598</v>
      </c>
      <c r="H143" s="101">
        <v>0</v>
      </c>
      <c r="I143" s="102">
        <v>3</v>
      </c>
      <c r="J143" s="102">
        <v>2.5</v>
      </c>
      <c r="K143" s="102">
        <v>2.5</v>
      </c>
      <c r="L143" s="103">
        <v>0</v>
      </c>
      <c r="M143" s="104">
        <v>254.82</v>
      </c>
      <c r="N143" s="104">
        <v>0.06</v>
      </c>
      <c r="O143" s="104">
        <v>0.06</v>
      </c>
    </row>
    <row r="144" spans="1:15" ht="12.75" x14ac:dyDescent="0.2">
      <c r="A144" s="94">
        <v>968</v>
      </c>
      <c r="B144" s="94">
        <v>968</v>
      </c>
      <c r="C144" s="95">
        <v>1170000446615</v>
      </c>
      <c r="D144" s="94">
        <v>679</v>
      </c>
      <c r="E144" s="96">
        <v>679</v>
      </c>
      <c r="F144" s="95">
        <v>1170000446606</v>
      </c>
      <c r="G144" s="97" t="s">
        <v>1599</v>
      </c>
      <c r="H144" s="101">
        <v>0</v>
      </c>
      <c r="I144" s="102">
        <v>4.08</v>
      </c>
      <c r="J144" s="102">
        <v>2.5</v>
      </c>
      <c r="K144" s="102">
        <v>2.5</v>
      </c>
      <c r="L144" s="103">
        <v>0</v>
      </c>
      <c r="M144" s="104">
        <v>611.44000000000005</v>
      </c>
      <c r="N144" s="104">
        <v>0.06</v>
      </c>
      <c r="O144" s="104">
        <v>0.06</v>
      </c>
    </row>
    <row r="145" spans="1:15" ht="12.75" x14ac:dyDescent="0.2">
      <c r="A145" s="94">
        <v>969</v>
      </c>
      <c r="B145" s="94">
        <v>969</v>
      </c>
      <c r="C145" s="95">
        <v>1170000447033</v>
      </c>
      <c r="D145" s="94">
        <v>680</v>
      </c>
      <c r="E145" s="96">
        <v>680</v>
      </c>
      <c r="F145" s="95">
        <v>1170000447042</v>
      </c>
      <c r="G145" s="97" t="s">
        <v>1689</v>
      </c>
      <c r="H145" s="101">
        <v>0</v>
      </c>
      <c r="I145" s="102">
        <v>1.44</v>
      </c>
      <c r="J145" s="102">
        <v>2.5</v>
      </c>
      <c r="K145" s="102">
        <v>2.5</v>
      </c>
      <c r="L145" s="103">
        <v>0</v>
      </c>
      <c r="M145" s="104">
        <v>269.70999999999998</v>
      </c>
      <c r="N145" s="104">
        <v>0.06</v>
      </c>
      <c r="O145" s="104">
        <v>0.06</v>
      </c>
    </row>
    <row r="146" spans="1:15" ht="12.75" x14ac:dyDescent="0.2">
      <c r="A146" s="94" t="s">
        <v>1604</v>
      </c>
      <c r="B146" s="94" t="s">
        <v>1604</v>
      </c>
      <c r="C146" s="94" t="s">
        <v>1604</v>
      </c>
      <c r="D146" s="94" t="s">
        <v>1605</v>
      </c>
      <c r="E146" s="94" t="s">
        <v>1605</v>
      </c>
      <c r="F146" s="94" t="s">
        <v>1605</v>
      </c>
      <c r="G146" s="97" t="s">
        <v>1600</v>
      </c>
      <c r="H146" s="101">
        <v>0</v>
      </c>
      <c r="I146" s="102">
        <v>23.95</v>
      </c>
      <c r="J146" s="102">
        <v>2.5</v>
      </c>
      <c r="K146" s="102">
        <v>2.5</v>
      </c>
      <c r="L146" s="103">
        <v>0</v>
      </c>
      <c r="M146" s="104">
        <v>483.9</v>
      </c>
      <c r="N146" s="104">
        <v>0.06</v>
      </c>
      <c r="O146" s="104">
        <v>0.06</v>
      </c>
    </row>
    <row r="147" spans="1:15" ht="12.75" x14ac:dyDescent="0.2">
      <c r="A147" s="94">
        <v>2034</v>
      </c>
      <c r="B147" s="94">
        <v>2034</v>
      </c>
      <c r="C147" s="95" t="s">
        <v>1714</v>
      </c>
      <c r="D147" s="94"/>
      <c r="E147" s="96"/>
      <c r="F147" s="95" t="s">
        <v>1504</v>
      </c>
      <c r="G147" s="97" t="s">
        <v>1323</v>
      </c>
      <c r="H147" s="101">
        <v>0</v>
      </c>
      <c r="I147" s="102">
        <v>0</v>
      </c>
      <c r="J147" s="102">
        <v>3.02</v>
      </c>
      <c r="K147" s="102">
        <v>3.02</v>
      </c>
      <c r="L147" s="103">
        <v>0</v>
      </c>
      <c r="M147" s="104">
        <v>0</v>
      </c>
      <c r="N147" s="104">
        <v>0</v>
      </c>
      <c r="O147" s="104">
        <v>0</v>
      </c>
    </row>
    <row r="148" spans="1:15" ht="12.75" x14ac:dyDescent="0.2">
      <c r="A148" s="94"/>
      <c r="B148" s="94"/>
      <c r="C148" s="95"/>
      <c r="D148" s="94">
        <v>7015</v>
      </c>
      <c r="E148" s="96">
        <v>7015</v>
      </c>
      <c r="F148" s="95" t="s">
        <v>1714</v>
      </c>
      <c r="G148" s="97" t="s">
        <v>1601</v>
      </c>
      <c r="H148" s="101">
        <v>0</v>
      </c>
      <c r="I148" s="102">
        <v>0</v>
      </c>
      <c r="J148" s="102">
        <v>0</v>
      </c>
      <c r="K148" s="102">
        <v>0</v>
      </c>
      <c r="L148" s="103">
        <v>0</v>
      </c>
      <c r="M148" s="104">
        <v>171</v>
      </c>
      <c r="N148" s="104">
        <v>0.06</v>
      </c>
      <c r="O148" s="104">
        <v>0.06</v>
      </c>
    </row>
    <row r="149" spans="1:15" ht="12.75" x14ac:dyDescent="0.2">
      <c r="A149" s="94" t="s">
        <v>1606</v>
      </c>
      <c r="B149" s="94" t="s">
        <v>1606</v>
      </c>
      <c r="C149" s="94" t="s">
        <v>1606</v>
      </c>
      <c r="D149" s="94" t="s">
        <v>1607</v>
      </c>
      <c r="E149" s="94" t="s">
        <v>1607</v>
      </c>
      <c r="F149" s="94" t="s">
        <v>1607</v>
      </c>
      <c r="G149" s="97" t="s">
        <v>1324</v>
      </c>
      <c r="H149" s="101">
        <v>0</v>
      </c>
      <c r="I149" s="102">
        <v>8.34</v>
      </c>
      <c r="J149" s="102">
        <v>2.72</v>
      </c>
      <c r="K149" s="102">
        <v>2.72</v>
      </c>
      <c r="L149" s="103">
        <v>0</v>
      </c>
      <c r="M149" s="104">
        <v>1000.81</v>
      </c>
      <c r="N149" s="104">
        <v>0.06</v>
      </c>
      <c r="O149" s="104">
        <v>0.06</v>
      </c>
    </row>
    <row r="150" spans="1:15" ht="12.75" x14ac:dyDescent="0.2">
      <c r="A150" s="94" t="s">
        <v>1608</v>
      </c>
      <c r="B150" s="94" t="s">
        <v>1608</v>
      </c>
      <c r="C150" s="94" t="s">
        <v>1608</v>
      </c>
      <c r="D150" s="94" t="s">
        <v>1609</v>
      </c>
      <c r="E150" s="94" t="s">
        <v>1609</v>
      </c>
      <c r="F150" s="94" t="s">
        <v>1609</v>
      </c>
      <c r="G150" s="97" t="s">
        <v>1326</v>
      </c>
      <c r="H150" s="101">
        <v>0</v>
      </c>
      <c r="I150" s="102">
        <v>4.1399999999999997</v>
      </c>
      <c r="J150" s="102">
        <v>3.6</v>
      </c>
      <c r="K150" s="102">
        <v>3.6</v>
      </c>
      <c r="L150" s="103">
        <v>0</v>
      </c>
      <c r="M150" s="104">
        <v>503.71</v>
      </c>
      <c r="N150" s="104">
        <v>0.06</v>
      </c>
      <c r="O150" s="104">
        <v>0.06</v>
      </c>
    </row>
    <row r="151" spans="1:15" ht="12.75" x14ac:dyDescent="0.2">
      <c r="A151" s="94" t="s">
        <v>1610</v>
      </c>
      <c r="B151" s="94" t="s">
        <v>1610</v>
      </c>
      <c r="C151" s="94" t="s">
        <v>1610</v>
      </c>
      <c r="D151" s="94" t="s">
        <v>1611</v>
      </c>
      <c r="E151" s="94" t="s">
        <v>1611</v>
      </c>
      <c r="F151" s="94" t="s">
        <v>1611</v>
      </c>
      <c r="G151" s="97" t="s">
        <v>1327</v>
      </c>
      <c r="H151" s="101">
        <v>0</v>
      </c>
      <c r="I151" s="102">
        <v>60.13</v>
      </c>
      <c r="J151" s="102">
        <v>2.5</v>
      </c>
      <c r="K151" s="102">
        <v>2.5</v>
      </c>
      <c r="L151" s="103">
        <v>0</v>
      </c>
      <c r="M151" s="104">
        <v>3340.81</v>
      </c>
      <c r="N151" s="104">
        <v>0.06</v>
      </c>
      <c r="O151" s="104">
        <v>0.06</v>
      </c>
    </row>
    <row r="152" spans="1:15" ht="12.75" x14ac:dyDescent="0.2">
      <c r="A152" s="94" t="s">
        <v>1612</v>
      </c>
      <c r="B152" s="94" t="s">
        <v>1612</v>
      </c>
      <c r="C152" s="94" t="s">
        <v>1612</v>
      </c>
      <c r="D152" s="94" t="s">
        <v>1613</v>
      </c>
      <c r="E152" s="94" t="s">
        <v>1613</v>
      </c>
      <c r="F152" s="94" t="s">
        <v>1613</v>
      </c>
      <c r="G152" s="97" t="s">
        <v>1328</v>
      </c>
      <c r="H152" s="101">
        <v>0</v>
      </c>
      <c r="I152" s="102">
        <v>28.52</v>
      </c>
      <c r="J152" s="102">
        <v>2.5</v>
      </c>
      <c r="K152" s="102">
        <v>2.5</v>
      </c>
      <c r="L152" s="103">
        <v>0</v>
      </c>
      <c r="M152" s="104">
        <v>1426.16</v>
      </c>
      <c r="N152" s="104">
        <v>0.06</v>
      </c>
      <c r="O152" s="104">
        <v>0.06</v>
      </c>
    </row>
    <row r="153" spans="1:15" ht="12.75" x14ac:dyDescent="0.2">
      <c r="A153" s="94" t="s">
        <v>1614</v>
      </c>
      <c r="B153" s="94" t="s">
        <v>1614</v>
      </c>
      <c r="C153" s="94" t="s">
        <v>1614</v>
      </c>
      <c r="D153" s="94" t="s">
        <v>1615</v>
      </c>
      <c r="E153" s="94" t="s">
        <v>1615</v>
      </c>
      <c r="F153" s="94" t="s">
        <v>1615</v>
      </c>
      <c r="G153" s="97" t="s">
        <v>1329</v>
      </c>
      <c r="H153" s="101">
        <v>0</v>
      </c>
      <c r="I153" s="102">
        <v>10.26</v>
      </c>
      <c r="J153" s="102">
        <v>2.5</v>
      </c>
      <c r="K153" s="102">
        <v>2.5</v>
      </c>
      <c r="L153" s="103">
        <v>0</v>
      </c>
      <c r="M153" s="104">
        <v>615.88</v>
      </c>
      <c r="N153" s="104">
        <v>0.06</v>
      </c>
      <c r="O153" s="104">
        <v>0.06</v>
      </c>
    </row>
    <row r="154" spans="1:15" ht="12.75" x14ac:dyDescent="0.2">
      <c r="A154" s="94" t="s">
        <v>1616</v>
      </c>
      <c r="B154" s="94" t="s">
        <v>1616</v>
      </c>
      <c r="C154" s="94" t="s">
        <v>1616</v>
      </c>
      <c r="D154" s="94" t="s">
        <v>1617</v>
      </c>
      <c r="E154" s="94" t="s">
        <v>1617</v>
      </c>
      <c r="F154" s="94" t="s">
        <v>1617</v>
      </c>
      <c r="G154" s="97" t="s">
        <v>1330</v>
      </c>
      <c r="H154" s="101">
        <v>0</v>
      </c>
      <c r="I154" s="102">
        <v>1.01</v>
      </c>
      <c r="J154" s="102">
        <v>2.65</v>
      </c>
      <c r="K154" s="102">
        <v>2.65</v>
      </c>
      <c r="L154" s="103">
        <v>0</v>
      </c>
      <c r="M154" s="104">
        <v>506.84</v>
      </c>
      <c r="N154" s="104">
        <v>0.06</v>
      </c>
      <c r="O154" s="104">
        <v>0.06</v>
      </c>
    </row>
    <row r="155" spans="1:15" ht="12.75" x14ac:dyDescent="0.2">
      <c r="A155" s="94" t="s">
        <v>1618</v>
      </c>
      <c r="B155" s="94" t="s">
        <v>1618</v>
      </c>
      <c r="C155" s="94" t="s">
        <v>1618</v>
      </c>
      <c r="D155" s="94" t="s">
        <v>1619</v>
      </c>
      <c r="E155" s="94" t="s">
        <v>1619</v>
      </c>
      <c r="F155" s="94" t="s">
        <v>1619</v>
      </c>
      <c r="G155" s="97" t="s">
        <v>1331</v>
      </c>
      <c r="H155" s="101">
        <v>0</v>
      </c>
      <c r="I155" s="102">
        <v>787.77</v>
      </c>
      <c r="J155" s="102">
        <v>1.03</v>
      </c>
      <c r="K155" s="102">
        <v>1.03</v>
      </c>
      <c r="L155" s="103">
        <v>0</v>
      </c>
      <c r="M155" s="104">
        <v>6493.1</v>
      </c>
      <c r="N155" s="104">
        <v>0.06</v>
      </c>
      <c r="O155" s="104">
        <v>0.06</v>
      </c>
    </row>
    <row r="156" spans="1:15" ht="12.75" x14ac:dyDescent="0.2">
      <c r="A156" s="94" t="s">
        <v>1620</v>
      </c>
      <c r="B156" s="94" t="s">
        <v>1620</v>
      </c>
      <c r="C156" s="94" t="s">
        <v>1620</v>
      </c>
      <c r="D156" s="94" t="s">
        <v>1621</v>
      </c>
      <c r="E156" s="94" t="s">
        <v>1621</v>
      </c>
      <c r="F156" s="94" t="s">
        <v>1621</v>
      </c>
      <c r="G156" s="97" t="s">
        <v>1332</v>
      </c>
      <c r="H156" s="101">
        <v>0</v>
      </c>
      <c r="I156" s="102">
        <v>10.72</v>
      </c>
      <c r="J156" s="102">
        <v>2.5</v>
      </c>
      <c r="K156" s="102">
        <v>2.5</v>
      </c>
      <c r="L156" s="103">
        <v>0</v>
      </c>
      <c r="M156" s="104">
        <v>1286.1600000000001</v>
      </c>
      <c r="N156" s="104">
        <v>0.06</v>
      </c>
      <c r="O156" s="104">
        <v>0.06</v>
      </c>
    </row>
    <row r="157" spans="1:15" ht="12.75" x14ac:dyDescent="0.2">
      <c r="A157" s="94" t="s">
        <v>1622</v>
      </c>
      <c r="B157" s="94" t="s">
        <v>1622</v>
      </c>
      <c r="C157" s="94" t="s">
        <v>1622</v>
      </c>
      <c r="D157" s="94" t="s">
        <v>1623</v>
      </c>
      <c r="E157" s="94" t="s">
        <v>1623</v>
      </c>
      <c r="F157" s="94" t="s">
        <v>1623</v>
      </c>
      <c r="G157" s="97" t="s">
        <v>1333</v>
      </c>
      <c r="H157" s="101">
        <v>0</v>
      </c>
      <c r="I157" s="102">
        <v>0.88</v>
      </c>
      <c r="J157" s="102">
        <v>2.5</v>
      </c>
      <c r="K157" s="102">
        <v>2.5</v>
      </c>
      <c r="L157" s="103">
        <v>0</v>
      </c>
      <c r="M157" s="104">
        <v>876.42</v>
      </c>
      <c r="N157" s="104">
        <v>0.06</v>
      </c>
      <c r="O157" s="104">
        <v>0.06</v>
      </c>
    </row>
    <row r="158" spans="1:15" ht="12.75" x14ac:dyDescent="0.2">
      <c r="A158" s="94" t="s">
        <v>1624</v>
      </c>
      <c r="B158" s="94" t="s">
        <v>1624</v>
      </c>
      <c r="C158" s="94" t="s">
        <v>1624</v>
      </c>
      <c r="D158" s="94" t="s">
        <v>1625</v>
      </c>
      <c r="E158" s="94" t="s">
        <v>1625</v>
      </c>
      <c r="F158" s="94" t="s">
        <v>1625</v>
      </c>
      <c r="G158" s="97" t="s">
        <v>1334</v>
      </c>
      <c r="H158" s="101">
        <v>0</v>
      </c>
      <c r="I158" s="102">
        <v>5.47</v>
      </c>
      <c r="J158" s="102">
        <v>3.39</v>
      </c>
      <c r="K158" s="102">
        <v>3.39</v>
      </c>
      <c r="L158" s="103">
        <v>0</v>
      </c>
      <c r="M158" s="104">
        <v>765.39</v>
      </c>
      <c r="N158" s="104">
        <v>0.06</v>
      </c>
      <c r="O158" s="104">
        <v>0.06</v>
      </c>
    </row>
    <row r="159" spans="1:15" ht="12.75" x14ac:dyDescent="0.2">
      <c r="A159" s="94" t="s">
        <v>1626</v>
      </c>
      <c r="B159" s="94" t="s">
        <v>1626</v>
      </c>
      <c r="C159" s="94" t="s">
        <v>1626</v>
      </c>
      <c r="D159" s="94" t="s">
        <v>1627</v>
      </c>
      <c r="E159" s="94" t="s">
        <v>1627</v>
      </c>
      <c r="F159" s="94" t="s">
        <v>1627</v>
      </c>
      <c r="G159" s="97" t="s">
        <v>1335</v>
      </c>
      <c r="H159" s="101">
        <v>0</v>
      </c>
      <c r="I159" s="102">
        <v>2.02</v>
      </c>
      <c r="J159" s="102">
        <v>2.5</v>
      </c>
      <c r="K159" s="102">
        <v>2.5</v>
      </c>
      <c r="L159" s="103">
        <v>0</v>
      </c>
      <c r="M159" s="104">
        <v>269.13</v>
      </c>
      <c r="N159" s="104">
        <v>0.06</v>
      </c>
      <c r="O159" s="104">
        <v>0.06</v>
      </c>
    </row>
    <row r="160" spans="1:15" ht="12.75" x14ac:dyDescent="0.2">
      <c r="A160" s="94" t="s">
        <v>1628</v>
      </c>
      <c r="B160" s="94" t="s">
        <v>1628</v>
      </c>
      <c r="C160" s="94" t="s">
        <v>1628</v>
      </c>
      <c r="D160" s="94" t="s">
        <v>1629</v>
      </c>
      <c r="E160" s="94" t="s">
        <v>1629</v>
      </c>
      <c r="F160" s="94" t="s">
        <v>1629</v>
      </c>
      <c r="G160" s="97" t="s">
        <v>1336</v>
      </c>
      <c r="H160" s="101">
        <v>0</v>
      </c>
      <c r="I160" s="102">
        <v>3.27</v>
      </c>
      <c r="J160" s="102">
        <v>1.51</v>
      </c>
      <c r="K160" s="102">
        <v>1.51</v>
      </c>
      <c r="L160" s="103">
        <v>0</v>
      </c>
      <c r="M160" s="104">
        <v>294.18</v>
      </c>
      <c r="N160" s="104">
        <v>0.06</v>
      </c>
      <c r="O160" s="104">
        <v>0.06</v>
      </c>
    </row>
    <row r="161" spans="1:15" ht="12.75" x14ac:dyDescent="0.2">
      <c r="A161" s="94" t="s">
        <v>1630</v>
      </c>
      <c r="B161" s="94" t="s">
        <v>1630</v>
      </c>
      <c r="C161" s="94" t="s">
        <v>1630</v>
      </c>
      <c r="D161" s="94" t="s">
        <v>1631</v>
      </c>
      <c r="E161" s="94" t="s">
        <v>1631</v>
      </c>
      <c r="F161" s="94" t="s">
        <v>1631</v>
      </c>
      <c r="G161" s="97" t="s">
        <v>1337</v>
      </c>
      <c r="H161" s="101">
        <v>0</v>
      </c>
      <c r="I161" s="102">
        <v>160.94999999999999</v>
      </c>
      <c r="J161" s="102">
        <v>1.58</v>
      </c>
      <c r="K161" s="102">
        <v>1.58</v>
      </c>
      <c r="L161" s="103">
        <v>0</v>
      </c>
      <c r="M161" s="104">
        <v>4292.03</v>
      </c>
      <c r="N161" s="104">
        <v>0.06</v>
      </c>
      <c r="O161" s="104">
        <v>0.06</v>
      </c>
    </row>
    <row r="162" spans="1:15" ht="12.75" x14ac:dyDescent="0.2">
      <c r="A162" s="94">
        <v>789</v>
      </c>
      <c r="B162" s="94">
        <v>789</v>
      </c>
      <c r="C162" s="218">
        <v>1170000457617</v>
      </c>
      <c r="D162" s="94">
        <v>710</v>
      </c>
      <c r="E162" s="94">
        <v>710</v>
      </c>
      <c r="F162" s="218">
        <v>1170000457626</v>
      </c>
      <c r="G162" s="97" t="s">
        <v>1338</v>
      </c>
      <c r="H162" s="101">
        <v>0</v>
      </c>
      <c r="I162" s="102">
        <v>2.98</v>
      </c>
      <c r="J162" s="102">
        <v>2.5</v>
      </c>
      <c r="K162" s="102">
        <v>2.5</v>
      </c>
      <c r="L162" s="103">
        <v>0</v>
      </c>
      <c r="M162" s="104">
        <v>268.16000000000003</v>
      </c>
      <c r="N162" s="104">
        <v>0.06</v>
      </c>
      <c r="O162" s="104">
        <v>0.06</v>
      </c>
    </row>
    <row r="163" spans="1:15" ht="12.75" x14ac:dyDescent="0.2">
      <c r="A163" s="94" t="s">
        <v>1632</v>
      </c>
      <c r="B163" s="94" t="s">
        <v>1632</v>
      </c>
      <c r="C163" s="94" t="s">
        <v>1632</v>
      </c>
      <c r="D163" s="94" t="s">
        <v>1633</v>
      </c>
      <c r="E163" s="94" t="s">
        <v>1633</v>
      </c>
      <c r="F163" s="94" t="s">
        <v>1633</v>
      </c>
      <c r="G163" s="97" t="s">
        <v>1339</v>
      </c>
      <c r="H163" s="101">
        <v>0</v>
      </c>
      <c r="I163" s="102">
        <v>9.1999999999999993</v>
      </c>
      <c r="J163" s="102">
        <v>2.5</v>
      </c>
      <c r="K163" s="102">
        <v>2.5</v>
      </c>
      <c r="L163" s="103">
        <v>0</v>
      </c>
      <c r="M163" s="104">
        <v>1103.58</v>
      </c>
      <c r="N163" s="104">
        <v>0.06</v>
      </c>
      <c r="O163" s="104">
        <v>0.06</v>
      </c>
    </row>
    <row r="164" spans="1:15" ht="12.75" x14ac:dyDescent="0.2">
      <c r="A164" s="94">
        <v>791</v>
      </c>
      <c r="B164" s="94">
        <v>791</v>
      </c>
      <c r="C164" s="218">
        <v>1170000463150</v>
      </c>
      <c r="D164" s="94">
        <v>712</v>
      </c>
      <c r="E164" s="94">
        <v>712</v>
      </c>
      <c r="F164" s="218">
        <v>1170000463160</v>
      </c>
      <c r="G164" s="97" t="s">
        <v>1777</v>
      </c>
      <c r="H164" s="101">
        <v>0</v>
      </c>
      <c r="I164" s="102">
        <v>77.069999999999993</v>
      </c>
      <c r="J164" s="102">
        <v>2.48</v>
      </c>
      <c r="K164" s="102">
        <v>2.48</v>
      </c>
      <c r="L164" s="103">
        <v>0</v>
      </c>
      <c r="M164" s="104">
        <v>5009.76</v>
      </c>
      <c r="N164" s="104">
        <v>0.06</v>
      </c>
      <c r="O164" s="104">
        <v>0.06</v>
      </c>
    </row>
    <row r="165" spans="1:15" ht="12.75" x14ac:dyDescent="0.2">
      <c r="A165" s="94" t="s">
        <v>1634</v>
      </c>
      <c r="B165" s="94" t="s">
        <v>1634</v>
      </c>
      <c r="C165" s="94" t="s">
        <v>1634</v>
      </c>
      <c r="D165" s="94" t="s">
        <v>1635</v>
      </c>
      <c r="E165" s="94" t="s">
        <v>1635</v>
      </c>
      <c r="F165" s="94" t="s">
        <v>1635</v>
      </c>
      <c r="G165" s="97" t="s">
        <v>1340</v>
      </c>
      <c r="H165" s="101">
        <v>0</v>
      </c>
      <c r="I165" s="102">
        <v>19.489999999999998</v>
      </c>
      <c r="J165" s="102">
        <v>3.6</v>
      </c>
      <c r="K165" s="102">
        <v>3.6</v>
      </c>
      <c r="L165" s="103">
        <v>0</v>
      </c>
      <c r="M165" s="104">
        <v>3118.45</v>
      </c>
      <c r="N165" s="104">
        <v>0.06</v>
      </c>
      <c r="O165" s="104">
        <v>0.06</v>
      </c>
    </row>
    <row r="166" spans="1:15" ht="12.75" x14ac:dyDescent="0.2">
      <c r="A166" s="94" t="s">
        <v>1636</v>
      </c>
      <c r="B166" s="94" t="s">
        <v>1636</v>
      </c>
      <c r="C166" s="94" t="s">
        <v>1636</v>
      </c>
      <c r="D166" s="94" t="s">
        <v>1637</v>
      </c>
      <c r="E166" s="94" t="s">
        <v>1637</v>
      </c>
      <c r="F166" s="94" t="s">
        <v>1637</v>
      </c>
      <c r="G166" s="97" t="s">
        <v>1341</v>
      </c>
      <c r="H166" s="101">
        <v>0</v>
      </c>
      <c r="I166" s="102">
        <v>3.88</v>
      </c>
      <c r="J166" s="102">
        <v>3.6</v>
      </c>
      <c r="K166" s="102">
        <v>3.6</v>
      </c>
      <c r="L166" s="103">
        <v>0</v>
      </c>
      <c r="M166" s="104">
        <v>503.98</v>
      </c>
      <c r="N166" s="104">
        <v>0.06</v>
      </c>
      <c r="O166" s="104">
        <v>0.06</v>
      </c>
    </row>
    <row r="167" spans="1:15" ht="12.75" x14ac:dyDescent="0.2">
      <c r="A167" s="94" t="s">
        <v>1638</v>
      </c>
      <c r="B167" s="94" t="s">
        <v>1638</v>
      </c>
      <c r="C167" s="94" t="s">
        <v>1638</v>
      </c>
      <c r="D167" s="94" t="s">
        <v>1639</v>
      </c>
      <c r="E167" s="94" t="s">
        <v>1639</v>
      </c>
      <c r="F167" s="94" t="s">
        <v>1639</v>
      </c>
      <c r="G167" s="97" t="s">
        <v>1342</v>
      </c>
      <c r="H167" s="101">
        <v>0</v>
      </c>
      <c r="I167" s="102">
        <v>5.03</v>
      </c>
      <c r="J167" s="102">
        <v>2.5</v>
      </c>
      <c r="K167" s="102">
        <v>2.5</v>
      </c>
      <c r="L167" s="103">
        <v>0</v>
      </c>
      <c r="M167" s="104">
        <v>502.82</v>
      </c>
      <c r="N167" s="104">
        <v>0.06</v>
      </c>
      <c r="O167" s="104">
        <v>0.06</v>
      </c>
    </row>
    <row r="168" spans="1:15" ht="12.75" x14ac:dyDescent="0.2">
      <c r="A168" s="94" t="s">
        <v>1640</v>
      </c>
      <c r="B168" s="94" t="s">
        <v>1640</v>
      </c>
      <c r="C168" s="94" t="s">
        <v>1640</v>
      </c>
      <c r="D168" s="94" t="s">
        <v>1641</v>
      </c>
      <c r="E168" s="94" t="s">
        <v>1641</v>
      </c>
      <c r="F168" s="94" t="s">
        <v>1641</v>
      </c>
      <c r="G168" s="97" t="s">
        <v>1343</v>
      </c>
      <c r="H168" s="101">
        <v>0</v>
      </c>
      <c r="I168" s="102">
        <v>2.85</v>
      </c>
      <c r="J168" s="102">
        <v>2.5</v>
      </c>
      <c r="K168" s="102">
        <v>2.5</v>
      </c>
      <c r="L168" s="103">
        <v>0</v>
      </c>
      <c r="M168" s="104">
        <v>242</v>
      </c>
      <c r="N168" s="104">
        <v>0.06</v>
      </c>
      <c r="O168" s="104">
        <v>0.06</v>
      </c>
    </row>
    <row r="169" spans="1:15" ht="12.75" x14ac:dyDescent="0.2">
      <c r="A169" s="94" t="s">
        <v>1642</v>
      </c>
      <c r="B169" s="94" t="s">
        <v>1642</v>
      </c>
      <c r="C169" s="94" t="s">
        <v>1642</v>
      </c>
      <c r="D169" s="94" t="s">
        <v>1643</v>
      </c>
      <c r="E169" s="94" t="s">
        <v>1643</v>
      </c>
      <c r="F169" s="94" t="s">
        <v>1643</v>
      </c>
      <c r="G169" s="97" t="s">
        <v>1344</v>
      </c>
      <c r="H169" s="101">
        <v>0</v>
      </c>
      <c r="I169" s="102">
        <v>29.55</v>
      </c>
      <c r="J169" s="102">
        <v>1.67</v>
      </c>
      <c r="K169" s="102">
        <v>1.67</v>
      </c>
      <c r="L169" s="103">
        <v>0</v>
      </c>
      <c r="M169" s="104">
        <v>1477.73</v>
      </c>
      <c r="N169" s="104">
        <v>0.06</v>
      </c>
      <c r="O169" s="104">
        <v>0.06</v>
      </c>
    </row>
    <row r="170" spans="1:15" ht="12.75" x14ac:dyDescent="0.2">
      <c r="A170" s="94" t="s">
        <v>1644</v>
      </c>
      <c r="B170" s="94" t="s">
        <v>1644</v>
      </c>
      <c r="C170" s="94" t="s">
        <v>1644</v>
      </c>
      <c r="D170" s="94" t="s">
        <v>1645</v>
      </c>
      <c r="E170" s="94" t="s">
        <v>1645</v>
      </c>
      <c r="F170" s="94" t="s">
        <v>1645</v>
      </c>
      <c r="G170" s="97" t="s">
        <v>1345</v>
      </c>
      <c r="H170" s="101">
        <v>0</v>
      </c>
      <c r="I170" s="102">
        <v>426.14</v>
      </c>
      <c r="J170" s="102">
        <v>1.68</v>
      </c>
      <c r="K170" s="102">
        <v>1.68</v>
      </c>
      <c r="L170" s="103">
        <v>0</v>
      </c>
      <c r="M170" s="104">
        <v>2711.8</v>
      </c>
      <c r="N170" s="104">
        <v>0.06</v>
      </c>
      <c r="O170" s="104">
        <v>0.06</v>
      </c>
    </row>
    <row r="171" spans="1:15" ht="12.75" x14ac:dyDescent="0.2">
      <c r="A171" s="94" t="s">
        <v>1646</v>
      </c>
      <c r="B171" s="94" t="s">
        <v>1646</v>
      </c>
      <c r="C171" s="94" t="s">
        <v>1646</v>
      </c>
      <c r="D171" s="94" t="s">
        <v>1647</v>
      </c>
      <c r="E171" s="94" t="s">
        <v>1647</v>
      </c>
      <c r="F171" s="94" t="s">
        <v>1647</v>
      </c>
      <c r="G171" s="97" t="s">
        <v>1346</v>
      </c>
      <c r="H171" s="101">
        <v>0</v>
      </c>
      <c r="I171" s="102">
        <v>3.97</v>
      </c>
      <c r="J171" s="102">
        <v>2.5</v>
      </c>
      <c r="K171" s="102">
        <v>2.5</v>
      </c>
      <c r="L171" s="103">
        <v>0</v>
      </c>
      <c r="M171" s="104">
        <v>661.69</v>
      </c>
      <c r="N171" s="104">
        <v>0.06</v>
      </c>
      <c r="O171" s="104">
        <v>0.06</v>
      </c>
    </row>
    <row r="172" spans="1:15" ht="12.75" x14ac:dyDescent="0.2">
      <c r="A172" s="94" t="s">
        <v>1648</v>
      </c>
      <c r="B172" s="94" t="s">
        <v>1648</v>
      </c>
      <c r="C172" s="94" t="s">
        <v>1648</v>
      </c>
      <c r="D172" s="94" t="s">
        <v>1649</v>
      </c>
      <c r="E172" s="94" t="s">
        <v>1649</v>
      </c>
      <c r="F172" s="94" t="s">
        <v>1649</v>
      </c>
      <c r="G172" s="97" t="s">
        <v>1347</v>
      </c>
      <c r="H172" s="101">
        <v>0</v>
      </c>
      <c r="I172" s="102">
        <v>15.03</v>
      </c>
      <c r="J172" s="102">
        <v>2.5</v>
      </c>
      <c r="K172" s="102">
        <v>2.5</v>
      </c>
      <c r="L172" s="103">
        <v>0</v>
      </c>
      <c r="M172" s="104">
        <v>2254.98</v>
      </c>
      <c r="N172" s="104">
        <v>0.06</v>
      </c>
      <c r="O172" s="104">
        <v>0.06</v>
      </c>
    </row>
    <row r="173" spans="1:15" ht="12.75" x14ac:dyDescent="0.2">
      <c r="A173" s="94" t="s">
        <v>1650</v>
      </c>
      <c r="B173" s="94" t="s">
        <v>1650</v>
      </c>
      <c r="C173" s="94" t="s">
        <v>1650</v>
      </c>
      <c r="D173" s="94" t="s">
        <v>1651</v>
      </c>
      <c r="E173" s="94" t="s">
        <v>1651</v>
      </c>
      <c r="F173" s="94" t="s">
        <v>1651</v>
      </c>
      <c r="G173" s="97" t="s">
        <v>1348</v>
      </c>
      <c r="H173" s="101">
        <v>0</v>
      </c>
      <c r="I173" s="102">
        <v>18.8</v>
      </c>
      <c r="J173" s="102">
        <v>2.5</v>
      </c>
      <c r="K173" s="102">
        <v>2.5</v>
      </c>
      <c r="L173" s="103">
        <v>0</v>
      </c>
      <c r="M173" s="104">
        <v>752.06</v>
      </c>
      <c r="N173" s="104">
        <v>0.06</v>
      </c>
      <c r="O173" s="104">
        <v>0.06</v>
      </c>
    </row>
    <row r="174" spans="1:15" ht="12.75" x14ac:dyDescent="0.2">
      <c r="A174" s="94" t="s">
        <v>1652</v>
      </c>
      <c r="B174" s="94" t="s">
        <v>1652</v>
      </c>
      <c r="C174" s="94" t="s">
        <v>1652</v>
      </c>
      <c r="D174" s="94" t="s">
        <v>1653</v>
      </c>
      <c r="E174" s="94" t="s">
        <v>1653</v>
      </c>
      <c r="F174" s="94" t="s">
        <v>1653</v>
      </c>
      <c r="G174" s="97" t="s">
        <v>1349</v>
      </c>
      <c r="H174" s="101">
        <v>0</v>
      </c>
      <c r="I174" s="102">
        <v>1.62</v>
      </c>
      <c r="J174" s="102">
        <v>2.5</v>
      </c>
      <c r="K174" s="102">
        <v>2.5</v>
      </c>
      <c r="L174" s="103">
        <v>0</v>
      </c>
      <c r="M174" s="104">
        <v>269.52999999999997</v>
      </c>
      <c r="N174" s="104">
        <v>0.06</v>
      </c>
      <c r="O174" s="104">
        <v>0.06</v>
      </c>
    </row>
    <row r="175" spans="1:15" ht="12.75" x14ac:dyDescent="0.2">
      <c r="A175" s="94" t="s">
        <v>1654</v>
      </c>
      <c r="B175" s="94" t="s">
        <v>1654</v>
      </c>
      <c r="C175" s="94" t="s">
        <v>1654</v>
      </c>
      <c r="D175" s="94" t="s">
        <v>1655</v>
      </c>
      <c r="E175" s="94" t="s">
        <v>1655</v>
      </c>
      <c r="F175" s="94" t="s">
        <v>1655</v>
      </c>
      <c r="G175" s="97" t="s">
        <v>1350</v>
      </c>
      <c r="H175" s="101">
        <v>0</v>
      </c>
      <c r="I175" s="102">
        <v>5.03</v>
      </c>
      <c r="J175" s="102">
        <v>3.6</v>
      </c>
      <c r="K175" s="102">
        <v>3.6</v>
      </c>
      <c r="L175" s="103">
        <v>0</v>
      </c>
      <c r="M175" s="104">
        <v>502.82</v>
      </c>
      <c r="N175" s="104">
        <v>0.06</v>
      </c>
      <c r="O175" s="104">
        <v>0.06</v>
      </c>
    </row>
    <row r="176" spans="1:15" ht="12.75" x14ac:dyDescent="0.2">
      <c r="A176" s="94">
        <v>790</v>
      </c>
      <c r="B176" s="94">
        <v>790</v>
      </c>
      <c r="C176" s="218">
        <v>1170000458550</v>
      </c>
      <c r="D176" s="94">
        <v>711</v>
      </c>
      <c r="E176" s="94">
        <v>711</v>
      </c>
      <c r="F176" s="218">
        <v>1170000458569</v>
      </c>
      <c r="G176" s="97" t="s">
        <v>1351</v>
      </c>
      <c r="H176" s="101">
        <v>0</v>
      </c>
      <c r="I176" s="102">
        <v>2.2000000000000002</v>
      </c>
      <c r="J176" s="102">
        <v>2.5</v>
      </c>
      <c r="K176" s="102">
        <v>2.5</v>
      </c>
      <c r="L176" s="103">
        <v>0</v>
      </c>
      <c r="M176" s="104">
        <v>505.65</v>
      </c>
      <c r="N176" s="104">
        <v>0.06</v>
      </c>
      <c r="O176" s="104">
        <v>0.06</v>
      </c>
    </row>
    <row r="177" spans="1:15" ht="12.75" x14ac:dyDescent="0.2">
      <c r="A177" s="94" t="s">
        <v>1656</v>
      </c>
      <c r="B177" s="94" t="s">
        <v>1656</v>
      </c>
      <c r="C177" s="94" t="s">
        <v>1656</v>
      </c>
      <c r="D177" s="94" t="s">
        <v>1657</v>
      </c>
      <c r="E177" s="94" t="s">
        <v>1657</v>
      </c>
      <c r="F177" s="94" t="s">
        <v>1657</v>
      </c>
      <c r="G177" s="97" t="s">
        <v>1352</v>
      </c>
      <c r="H177" s="101">
        <v>0</v>
      </c>
      <c r="I177" s="102">
        <v>0.48</v>
      </c>
      <c r="J177" s="102">
        <v>2.5</v>
      </c>
      <c r="K177" s="102">
        <v>2.5</v>
      </c>
      <c r="L177" s="103">
        <v>0</v>
      </c>
      <c r="M177" s="104">
        <v>270.67</v>
      </c>
      <c r="N177" s="104">
        <v>0.06</v>
      </c>
      <c r="O177" s="104">
        <v>0.06</v>
      </c>
    </row>
    <row r="178" spans="1:15" ht="12.75" x14ac:dyDescent="0.2">
      <c r="A178" s="94" t="s">
        <v>1658</v>
      </c>
      <c r="B178" s="94" t="s">
        <v>1658</v>
      </c>
      <c r="C178" s="94" t="s">
        <v>1658</v>
      </c>
      <c r="D178" s="94" t="s">
        <v>1659</v>
      </c>
      <c r="E178" s="94" t="s">
        <v>1659</v>
      </c>
      <c r="F178" s="94" t="s">
        <v>1659</v>
      </c>
      <c r="G178" s="97" t="s">
        <v>1353</v>
      </c>
      <c r="H178" s="101">
        <v>0</v>
      </c>
      <c r="I178" s="102">
        <v>1.92</v>
      </c>
      <c r="J178" s="102">
        <v>3.6</v>
      </c>
      <c r="K178" s="102">
        <v>3.6</v>
      </c>
      <c r="L178" s="103">
        <v>0</v>
      </c>
      <c r="M178" s="104">
        <v>269.22000000000003</v>
      </c>
      <c r="N178" s="104">
        <v>0.06</v>
      </c>
      <c r="O178" s="104">
        <v>0.06</v>
      </c>
    </row>
    <row r="179" spans="1:15" ht="12.75" x14ac:dyDescent="0.2">
      <c r="A179" s="94">
        <v>788</v>
      </c>
      <c r="B179" s="94">
        <v>788</v>
      </c>
      <c r="C179" s="218">
        <v>1170000453756</v>
      </c>
      <c r="D179" s="94">
        <v>709</v>
      </c>
      <c r="E179" s="94">
        <v>709</v>
      </c>
      <c r="F179" s="218">
        <v>1170000453765</v>
      </c>
      <c r="G179" s="97" t="s">
        <v>1354</v>
      </c>
      <c r="H179" s="101">
        <v>0</v>
      </c>
      <c r="I179" s="102">
        <v>1.35</v>
      </c>
      <c r="J179" s="102">
        <v>2.54</v>
      </c>
      <c r="K179" s="102">
        <v>2.54</v>
      </c>
      <c r="L179" s="103">
        <v>0</v>
      </c>
      <c r="M179" s="104">
        <v>269.8</v>
      </c>
      <c r="N179" s="104">
        <v>0.06</v>
      </c>
      <c r="O179" s="104">
        <v>0.06</v>
      </c>
    </row>
    <row r="180" spans="1:15" ht="12.75" x14ac:dyDescent="0.2">
      <c r="A180" s="94" t="s">
        <v>1660</v>
      </c>
      <c r="B180" s="94" t="s">
        <v>1660</v>
      </c>
      <c r="C180" s="94" t="s">
        <v>1660</v>
      </c>
      <c r="D180" s="94" t="s">
        <v>1661</v>
      </c>
      <c r="E180" s="94" t="s">
        <v>1661</v>
      </c>
      <c r="F180" s="94" t="s">
        <v>1661</v>
      </c>
      <c r="G180" s="97" t="s">
        <v>1355</v>
      </c>
      <c r="H180" s="101">
        <v>0</v>
      </c>
      <c r="I180" s="102">
        <v>28.16</v>
      </c>
      <c r="J180" s="102">
        <v>1.64</v>
      </c>
      <c r="K180" s="102">
        <v>1.64</v>
      </c>
      <c r="L180" s="103">
        <v>0</v>
      </c>
      <c r="M180" s="104">
        <v>1005.71</v>
      </c>
      <c r="N180" s="104">
        <v>0.06</v>
      </c>
      <c r="O180" s="104">
        <v>0.06</v>
      </c>
    </row>
    <row r="181" spans="1:15" ht="12.75" x14ac:dyDescent="0.2">
      <c r="A181" s="94" t="s">
        <v>1662</v>
      </c>
      <c r="B181" s="94" t="s">
        <v>1662</v>
      </c>
      <c r="C181" s="94" t="s">
        <v>1662</v>
      </c>
      <c r="D181" s="94" t="s">
        <v>1663</v>
      </c>
      <c r="E181" s="94" t="s">
        <v>1663</v>
      </c>
      <c r="F181" s="94" t="s">
        <v>1663</v>
      </c>
      <c r="G181" s="97" t="s">
        <v>1356</v>
      </c>
      <c r="H181" s="101">
        <v>0</v>
      </c>
      <c r="I181" s="102">
        <v>1.55</v>
      </c>
      <c r="J181" s="102">
        <v>2.5</v>
      </c>
      <c r="K181" s="102">
        <v>2.5</v>
      </c>
      <c r="L181" s="103">
        <v>0</v>
      </c>
      <c r="M181" s="104">
        <v>1084.92</v>
      </c>
      <c r="N181" s="104">
        <v>0.06</v>
      </c>
      <c r="O181" s="104">
        <v>0.06</v>
      </c>
    </row>
    <row r="182" spans="1:15" ht="12.75" x14ac:dyDescent="0.2">
      <c r="A182" s="94" t="s">
        <v>1664</v>
      </c>
      <c r="B182" s="94" t="s">
        <v>1664</v>
      </c>
      <c r="C182" s="94" t="s">
        <v>1664</v>
      </c>
      <c r="D182" s="94" t="s">
        <v>1665</v>
      </c>
      <c r="E182" s="94" t="s">
        <v>1665</v>
      </c>
      <c r="F182" s="94" t="s">
        <v>1665</v>
      </c>
      <c r="G182" s="97" t="s">
        <v>1357</v>
      </c>
      <c r="H182" s="101">
        <v>0</v>
      </c>
      <c r="I182" s="102">
        <v>8.33</v>
      </c>
      <c r="J182" s="102">
        <v>3.6</v>
      </c>
      <c r="K182" s="102">
        <v>3.6</v>
      </c>
      <c r="L182" s="103">
        <v>0</v>
      </c>
      <c r="M182" s="104">
        <v>499.53</v>
      </c>
      <c r="N182" s="104">
        <v>0.06</v>
      </c>
      <c r="O182" s="104">
        <v>0.06</v>
      </c>
    </row>
    <row r="183" spans="1:15" ht="12.75" x14ac:dyDescent="0.2">
      <c r="A183" s="94">
        <v>794</v>
      </c>
      <c r="B183" s="94">
        <v>794</v>
      </c>
      <c r="C183" s="218">
        <v>1170000467554</v>
      </c>
      <c r="D183" s="94">
        <v>715</v>
      </c>
      <c r="E183" s="94">
        <v>715</v>
      </c>
      <c r="F183" s="218">
        <v>1170000467563</v>
      </c>
      <c r="G183" s="97" t="s">
        <v>1781</v>
      </c>
      <c r="H183" s="101">
        <v>1.21</v>
      </c>
      <c r="I183" s="102">
        <v>2.5299999999999998</v>
      </c>
      <c r="J183" s="102">
        <v>2.5</v>
      </c>
      <c r="K183" s="102">
        <v>2.5</v>
      </c>
      <c r="L183" s="103">
        <v>0</v>
      </c>
      <c r="M183" s="104">
        <v>505.33</v>
      </c>
      <c r="N183" s="104">
        <v>0.06</v>
      </c>
      <c r="O183" s="104">
        <v>0.06</v>
      </c>
    </row>
    <row r="184" spans="1:15" ht="12.75" x14ac:dyDescent="0.2">
      <c r="A184" s="94" t="s">
        <v>1666</v>
      </c>
      <c r="B184" s="94" t="s">
        <v>1666</v>
      </c>
      <c r="C184" s="94" t="s">
        <v>1666</v>
      </c>
      <c r="D184" s="94" t="s">
        <v>1667</v>
      </c>
      <c r="E184" s="94" t="s">
        <v>1667</v>
      </c>
      <c r="F184" s="94" t="s">
        <v>1667</v>
      </c>
      <c r="G184" s="97" t="s">
        <v>1358</v>
      </c>
      <c r="H184" s="101">
        <v>0</v>
      </c>
      <c r="I184" s="102">
        <v>17.579999999999998</v>
      </c>
      <c r="J184" s="102">
        <v>1.64</v>
      </c>
      <c r="K184" s="102">
        <v>1.64</v>
      </c>
      <c r="L184" s="103">
        <v>0</v>
      </c>
      <c r="M184" s="104">
        <v>879</v>
      </c>
      <c r="N184" s="104">
        <v>0.06</v>
      </c>
      <c r="O184" s="104">
        <v>0.06</v>
      </c>
    </row>
    <row r="185" spans="1:15" ht="12.75" x14ac:dyDescent="0.2">
      <c r="A185" s="94" t="s">
        <v>1668</v>
      </c>
      <c r="B185" s="94" t="s">
        <v>1668</v>
      </c>
      <c r="C185" s="94" t="s">
        <v>1668</v>
      </c>
      <c r="D185" s="94" t="s">
        <v>1669</v>
      </c>
      <c r="E185" s="94" t="s">
        <v>1669</v>
      </c>
      <c r="F185" s="94" t="s">
        <v>1669</v>
      </c>
      <c r="G185" s="97" t="s">
        <v>1359</v>
      </c>
      <c r="H185" s="101">
        <v>0</v>
      </c>
      <c r="I185" s="102">
        <v>5.03</v>
      </c>
      <c r="J185" s="102">
        <v>3.6</v>
      </c>
      <c r="K185" s="102">
        <v>3.6</v>
      </c>
      <c r="L185" s="103">
        <v>0</v>
      </c>
      <c r="M185" s="104">
        <v>502.82</v>
      </c>
      <c r="N185" s="104">
        <v>0.06</v>
      </c>
      <c r="O185" s="104">
        <v>0.06</v>
      </c>
    </row>
    <row r="186" spans="1:15" ht="12.75" x14ac:dyDescent="0.2">
      <c r="A186" s="94" t="s">
        <v>1670</v>
      </c>
      <c r="B186" s="94" t="s">
        <v>1670</v>
      </c>
      <c r="C186" s="94" t="s">
        <v>1670</v>
      </c>
      <c r="D186" s="94" t="s">
        <v>1671</v>
      </c>
      <c r="E186" s="94" t="s">
        <v>1671</v>
      </c>
      <c r="F186" s="94" t="s">
        <v>1671</v>
      </c>
      <c r="G186" s="97" t="s">
        <v>1360</v>
      </c>
      <c r="H186" s="101">
        <v>0</v>
      </c>
      <c r="I186" s="102">
        <v>5.82</v>
      </c>
      <c r="J186" s="102">
        <v>2.5</v>
      </c>
      <c r="K186" s="102">
        <v>2.5</v>
      </c>
      <c r="L186" s="103">
        <v>0</v>
      </c>
      <c r="M186" s="104">
        <v>581.99</v>
      </c>
      <c r="N186" s="104">
        <v>0.06</v>
      </c>
      <c r="O186" s="104">
        <v>0.06</v>
      </c>
    </row>
    <row r="187" spans="1:15" ht="12.75" x14ac:dyDescent="0.2">
      <c r="A187" s="94" t="s">
        <v>1672</v>
      </c>
      <c r="B187" s="94" t="s">
        <v>1672</v>
      </c>
      <c r="C187" s="94" t="s">
        <v>1672</v>
      </c>
      <c r="D187" s="94" t="s">
        <v>1673</v>
      </c>
      <c r="E187" s="94" t="s">
        <v>1673</v>
      </c>
      <c r="F187" s="94" t="s">
        <v>1673</v>
      </c>
      <c r="G187" s="97" t="s">
        <v>1361</v>
      </c>
      <c r="H187" s="101">
        <v>0</v>
      </c>
      <c r="I187" s="102">
        <v>49.78</v>
      </c>
      <c r="J187" s="102">
        <v>2.5</v>
      </c>
      <c r="K187" s="102">
        <v>2.5</v>
      </c>
      <c r="L187" s="103">
        <v>0</v>
      </c>
      <c r="M187" s="104">
        <v>3982.39</v>
      </c>
      <c r="N187" s="104">
        <v>0.06</v>
      </c>
      <c r="O187" s="104">
        <v>0.06</v>
      </c>
    </row>
    <row r="188" spans="1:15" ht="12.75" x14ac:dyDescent="0.2">
      <c r="A188" s="94" t="s">
        <v>1674</v>
      </c>
      <c r="B188" s="94" t="s">
        <v>1674</v>
      </c>
      <c r="C188" s="94" t="s">
        <v>1674</v>
      </c>
      <c r="D188" s="94" t="s">
        <v>1675</v>
      </c>
      <c r="E188" s="94" t="s">
        <v>1675</v>
      </c>
      <c r="F188" s="94" t="s">
        <v>1675</v>
      </c>
      <c r="G188" s="97" t="s">
        <v>1362</v>
      </c>
      <c r="H188" s="101">
        <v>0</v>
      </c>
      <c r="I188" s="102">
        <v>2.98</v>
      </c>
      <c r="J188" s="102">
        <v>3.6</v>
      </c>
      <c r="K188" s="102">
        <v>3.6</v>
      </c>
      <c r="L188" s="103">
        <v>0</v>
      </c>
      <c r="M188" s="104">
        <v>268.16000000000003</v>
      </c>
      <c r="N188" s="104">
        <v>0.06</v>
      </c>
      <c r="O188" s="104">
        <v>0.06</v>
      </c>
    </row>
    <row r="189" spans="1:15" ht="12.75" x14ac:dyDescent="0.2">
      <c r="A189" s="94" t="s">
        <v>1676</v>
      </c>
      <c r="B189" s="94" t="s">
        <v>1676</v>
      </c>
      <c r="C189" s="94" t="s">
        <v>1676</v>
      </c>
      <c r="D189" s="94" t="s">
        <v>1677</v>
      </c>
      <c r="E189" s="94" t="s">
        <v>1677</v>
      </c>
      <c r="F189" s="94" t="s">
        <v>1677</v>
      </c>
      <c r="G189" s="97" t="s">
        <v>1363</v>
      </c>
      <c r="H189" s="101">
        <v>0</v>
      </c>
      <c r="I189" s="102">
        <v>3.13</v>
      </c>
      <c r="J189" s="102">
        <v>1.58</v>
      </c>
      <c r="K189" s="102">
        <v>1.58</v>
      </c>
      <c r="L189" s="103">
        <v>0</v>
      </c>
      <c r="M189" s="104">
        <v>294.31</v>
      </c>
      <c r="N189" s="104">
        <v>0.06</v>
      </c>
      <c r="O189" s="104">
        <v>0.06</v>
      </c>
    </row>
    <row r="190" spans="1:15" ht="12.75" x14ac:dyDescent="0.2">
      <c r="A190" s="94" t="s">
        <v>1678</v>
      </c>
      <c r="B190" s="94" t="s">
        <v>1678</v>
      </c>
      <c r="C190" s="94" t="s">
        <v>1678</v>
      </c>
      <c r="D190" s="94" t="s">
        <v>1679</v>
      </c>
      <c r="E190" s="94" t="s">
        <v>1679</v>
      </c>
      <c r="F190" s="94" t="s">
        <v>1679</v>
      </c>
      <c r="G190" s="97" t="s">
        <v>1364</v>
      </c>
      <c r="H190" s="101">
        <v>0</v>
      </c>
      <c r="I190" s="102">
        <v>31.07</v>
      </c>
      <c r="J190" s="102">
        <v>2.5</v>
      </c>
      <c r="K190" s="102">
        <v>2.5</v>
      </c>
      <c r="L190" s="103">
        <v>0</v>
      </c>
      <c r="M190" s="104">
        <v>3106.87</v>
      </c>
      <c r="N190" s="104">
        <v>0.06</v>
      </c>
      <c r="O190" s="104">
        <v>0.06</v>
      </c>
    </row>
    <row r="191" spans="1:15" ht="12.75" x14ac:dyDescent="0.2">
      <c r="A191" s="94" t="s">
        <v>1680</v>
      </c>
      <c r="B191" s="94" t="s">
        <v>1680</v>
      </c>
      <c r="C191" s="94" t="s">
        <v>1680</v>
      </c>
      <c r="D191" s="94" t="s">
        <v>1681</v>
      </c>
      <c r="E191" s="94" t="s">
        <v>1681</v>
      </c>
      <c r="F191" s="94" t="s">
        <v>1681</v>
      </c>
      <c r="G191" s="97" t="s">
        <v>1365</v>
      </c>
      <c r="H191" s="101">
        <v>0</v>
      </c>
      <c r="I191" s="102">
        <v>14.01</v>
      </c>
      <c r="J191" s="102">
        <v>2.7</v>
      </c>
      <c r="K191" s="102">
        <v>2.7</v>
      </c>
      <c r="L191" s="103">
        <v>0</v>
      </c>
      <c r="M191" s="104">
        <v>1681.36</v>
      </c>
      <c r="N191" s="104">
        <v>0.06</v>
      </c>
      <c r="O191" s="104">
        <v>0.06</v>
      </c>
    </row>
    <row r="192" spans="1:15" ht="12.75" x14ac:dyDescent="0.2">
      <c r="A192" s="94" t="s">
        <v>1682</v>
      </c>
      <c r="B192" s="94" t="s">
        <v>1682</v>
      </c>
      <c r="C192" s="94" t="s">
        <v>1682</v>
      </c>
      <c r="D192" s="94" t="s">
        <v>1683</v>
      </c>
      <c r="E192" s="94" t="s">
        <v>1683</v>
      </c>
      <c r="F192" s="94" t="s">
        <v>1683</v>
      </c>
      <c r="G192" s="97" t="s">
        <v>1366</v>
      </c>
      <c r="H192" s="101">
        <v>0</v>
      </c>
      <c r="I192" s="102">
        <v>3.78</v>
      </c>
      <c r="J192" s="102">
        <v>2.5</v>
      </c>
      <c r="K192" s="102">
        <v>2.5</v>
      </c>
      <c r="L192" s="103">
        <v>0</v>
      </c>
      <c r="M192" s="104">
        <v>504.07</v>
      </c>
      <c r="N192" s="104">
        <v>0.06</v>
      </c>
      <c r="O192" s="104">
        <v>0.06</v>
      </c>
    </row>
    <row r="193" spans="1:15" ht="12.75" x14ac:dyDescent="0.2">
      <c r="A193" s="94" t="s">
        <v>1684</v>
      </c>
      <c r="B193" s="94" t="s">
        <v>1684</v>
      </c>
      <c r="C193" s="94" t="s">
        <v>1684</v>
      </c>
      <c r="D193" s="94" t="s">
        <v>1685</v>
      </c>
      <c r="E193" s="94" t="s">
        <v>1685</v>
      </c>
      <c r="F193" s="94" t="s">
        <v>1685</v>
      </c>
      <c r="G193" s="97" t="s">
        <v>1367</v>
      </c>
      <c r="H193" s="101">
        <v>0</v>
      </c>
      <c r="I193" s="102">
        <v>4.49</v>
      </c>
      <c r="J193" s="102">
        <v>2.5</v>
      </c>
      <c r="K193" s="102">
        <v>2.5</v>
      </c>
      <c r="L193" s="103">
        <v>0</v>
      </c>
      <c r="M193" s="104">
        <v>269.12</v>
      </c>
      <c r="N193" s="104">
        <v>0.06</v>
      </c>
      <c r="O193" s="104">
        <v>0.06</v>
      </c>
    </row>
    <row r="194" spans="1:15" ht="12.75" x14ac:dyDescent="0.2">
      <c r="A194" s="94">
        <v>792</v>
      </c>
      <c r="B194" s="94">
        <v>792</v>
      </c>
      <c r="C194" s="218">
        <v>1170000468015</v>
      </c>
      <c r="D194" s="94">
        <v>713</v>
      </c>
      <c r="E194" s="94">
        <v>713</v>
      </c>
      <c r="F194" s="218">
        <v>1170000468024</v>
      </c>
      <c r="G194" s="97" t="s">
        <v>1782</v>
      </c>
      <c r="H194" s="101">
        <v>0</v>
      </c>
      <c r="I194" s="102">
        <v>31.4</v>
      </c>
      <c r="J194" s="102">
        <v>2.5</v>
      </c>
      <c r="K194" s="102">
        <v>2.5</v>
      </c>
      <c r="L194" s="103">
        <v>0</v>
      </c>
      <c r="M194" s="104">
        <v>634.26</v>
      </c>
      <c r="N194" s="104">
        <v>0.06</v>
      </c>
      <c r="O194" s="104">
        <v>0.06</v>
      </c>
    </row>
    <row r="195" spans="1:15" ht="12.75" x14ac:dyDescent="0.2">
      <c r="A195" s="94" t="s">
        <v>1686</v>
      </c>
      <c r="B195" s="94" t="s">
        <v>1686</v>
      </c>
      <c r="C195" s="94" t="s">
        <v>1686</v>
      </c>
      <c r="D195" s="94" t="s">
        <v>1687</v>
      </c>
      <c r="E195" s="94" t="s">
        <v>1687</v>
      </c>
      <c r="F195" s="94" t="s">
        <v>1687</v>
      </c>
      <c r="G195" s="97" t="s">
        <v>1368</v>
      </c>
      <c r="H195" s="101">
        <v>0</v>
      </c>
      <c r="I195" s="102">
        <v>19.34</v>
      </c>
      <c r="J195" s="102">
        <v>2.5</v>
      </c>
      <c r="K195" s="102">
        <v>2.5</v>
      </c>
      <c r="L195" s="103">
        <v>0</v>
      </c>
      <c r="M195" s="104">
        <v>2901.53</v>
      </c>
      <c r="N195" s="104">
        <v>0.06</v>
      </c>
      <c r="O195" s="104">
        <v>0.06</v>
      </c>
    </row>
    <row r="196" spans="1:15" ht="12.75" x14ac:dyDescent="0.2">
      <c r="A196" s="94" t="s">
        <v>1710</v>
      </c>
      <c r="B196" s="94" t="s">
        <v>1710</v>
      </c>
      <c r="C196" s="94" t="s">
        <v>1710</v>
      </c>
      <c r="D196" s="94" t="s">
        <v>1711</v>
      </c>
      <c r="E196" s="94" t="s">
        <v>1711</v>
      </c>
      <c r="F196" s="94" t="s">
        <v>1711</v>
      </c>
      <c r="G196" s="97" t="s">
        <v>1369</v>
      </c>
      <c r="H196" s="101">
        <v>0</v>
      </c>
      <c r="I196" s="102">
        <v>4.4400000000000004</v>
      </c>
      <c r="J196" s="102">
        <v>3.6</v>
      </c>
      <c r="K196" s="102">
        <v>3.6</v>
      </c>
      <c r="L196" s="103">
        <v>0</v>
      </c>
      <c r="M196" s="104">
        <v>266.7</v>
      </c>
      <c r="N196" s="104">
        <v>0.06</v>
      </c>
      <c r="O196" s="104">
        <v>0.06</v>
      </c>
    </row>
    <row r="197" spans="1:15" ht="12.75" x14ac:dyDescent="0.2">
      <c r="A197" s="94" t="s">
        <v>1712</v>
      </c>
      <c r="B197" s="94" t="s">
        <v>1712</v>
      </c>
      <c r="C197" s="94" t="s">
        <v>1712</v>
      </c>
      <c r="D197" s="94" t="s">
        <v>1713</v>
      </c>
      <c r="E197" s="94" t="s">
        <v>1713</v>
      </c>
      <c r="F197" s="94" t="s">
        <v>1713</v>
      </c>
      <c r="G197" s="97" t="s">
        <v>1370</v>
      </c>
      <c r="H197" s="101">
        <v>0</v>
      </c>
      <c r="I197" s="102">
        <v>2.42</v>
      </c>
      <c r="J197" s="102">
        <v>2.5</v>
      </c>
      <c r="K197" s="102">
        <v>2.5</v>
      </c>
      <c r="L197" s="103">
        <v>0</v>
      </c>
      <c r="M197" s="104">
        <v>242.42</v>
      </c>
      <c r="N197" s="104">
        <v>0.06</v>
      </c>
      <c r="O197" s="104">
        <v>0.06</v>
      </c>
    </row>
    <row r="198" spans="1:15" ht="27.75" customHeight="1" x14ac:dyDescent="0.2">
      <c r="H198" s="217"/>
      <c r="I198" s="217"/>
      <c r="J198" s="217"/>
      <c r="K198" s="217"/>
      <c r="L198" s="217"/>
      <c r="M198" s="217"/>
      <c r="N198" s="217"/>
      <c r="O198" s="217"/>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Normal="100" zoomScaleSheetLayoutView="100" workbookViewId="0">
      <selection activeCell="A190" sqref="A5:XFD190"/>
    </sheetView>
  </sheetViews>
  <sheetFormatPr defaultRowHeight="12.75" x14ac:dyDescent="0.2"/>
  <cols>
    <col min="1" max="1" width="14.7109375" style="88" customWidth="1"/>
    <col min="2" max="2" width="12.85546875" style="88" bestFit="1" customWidth="1"/>
    <col min="3" max="3" width="15.7109375" style="98" bestFit="1" customWidth="1"/>
    <col min="4" max="4" width="50.7109375" style="98" customWidth="1"/>
    <col min="5" max="5" width="14.7109375" style="99" customWidth="1"/>
    <col min="6" max="7" width="14.7109375" style="100" customWidth="1"/>
    <col min="8" max="8" width="14.7109375" style="88" customWidth="1"/>
    <col min="9" max="9" width="15.5703125" style="88" customWidth="1"/>
    <col min="10" max="13" width="9.140625" style="88"/>
    <col min="14" max="14" width="9.42578125" style="88" bestFit="1" customWidth="1"/>
    <col min="15" max="16384" width="9.140625" style="88"/>
  </cols>
  <sheetData>
    <row r="1" spans="1:14" x14ac:dyDescent="0.2">
      <c r="A1" s="252" t="s">
        <v>1688</v>
      </c>
      <c r="B1" s="252"/>
      <c r="C1" s="252"/>
      <c r="D1" s="252"/>
      <c r="E1" s="252"/>
      <c r="F1" s="252"/>
      <c r="G1" s="252"/>
      <c r="H1" s="252"/>
    </row>
    <row r="2" spans="1:14" s="89" customFormat="1" ht="18" x14ac:dyDescent="0.2">
      <c r="A2" s="259" t="str">
        <f>Overview!B4&amp; " - Effective from "&amp;Overview!D4&amp;" - "&amp;Overview!E4&amp;" EDCM import charges"</f>
        <v>Western Power Distribution (East Midlands) plc - Effective from 1 April 2015 - Final EDCM import charges</v>
      </c>
      <c r="B2" s="260"/>
      <c r="C2" s="260"/>
      <c r="D2" s="260"/>
      <c r="E2" s="260"/>
      <c r="F2" s="260"/>
      <c r="G2" s="260"/>
      <c r="H2" s="261"/>
    </row>
    <row r="3" spans="1:14" s="127" customFormat="1" ht="18" x14ac:dyDescent="0.2">
      <c r="A3" s="207"/>
      <c r="B3" s="207"/>
      <c r="C3" s="207"/>
      <c r="D3" s="208"/>
      <c r="E3" s="133"/>
      <c r="F3" s="133"/>
      <c r="G3" s="134"/>
      <c r="H3" s="134"/>
      <c r="I3" s="124"/>
      <c r="J3" s="124"/>
      <c r="K3" s="124"/>
      <c r="L3" s="124"/>
      <c r="M3" s="124"/>
      <c r="N3" s="124"/>
    </row>
    <row r="4" spans="1:14" ht="51" x14ac:dyDescent="0.2">
      <c r="A4" s="90" t="s">
        <v>559</v>
      </c>
      <c r="B4" s="91" t="s">
        <v>505</v>
      </c>
      <c r="C4" s="90" t="s">
        <v>506</v>
      </c>
      <c r="D4" s="92" t="s">
        <v>205</v>
      </c>
      <c r="E4" s="93" t="s">
        <v>580</v>
      </c>
      <c r="F4" s="92" t="s">
        <v>564</v>
      </c>
      <c r="G4" s="92" t="s">
        <v>565</v>
      </c>
      <c r="H4" s="92" t="s">
        <v>566</v>
      </c>
    </row>
    <row r="5" spans="1:14" x14ac:dyDescent="0.2">
      <c r="A5" s="209">
        <f t="array" ref="A5">IFERROR(INDEX('Annex 2 EHV charges'!$A$11:$A$260, MATCH(0, IF(ISBLANK('Annex 2 EHV charges'!$A$11:$A$260),1, COUNTIF(A$4:$A4, 'Annex 2 EHV charges'!$A$11:$A$260)), 0)),"")</f>
        <v>784</v>
      </c>
      <c r="B5" s="209">
        <f>IF($A5="","",VLOOKUP($A5,'Annex 2 EHV charges'!$A:$O,2,0))</f>
        <v>784</v>
      </c>
      <c r="C5" s="210">
        <f>IF($A5="","",VLOOKUP($A5,'Annex 2 EHV charges'!$A:$O,3,0))</f>
        <v>1170000447716</v>
      </c>
      <c r="D5" s="209" t="str">
        <f>IF($A5="","",VLOOKUP($A5,'Annex 2 EHV charges'!$A:$O,7,0))</f>
        <v>Prestop Park Farm PV</v>
      </c>
      <c r="E5" s="211" t="str">
        <f>IFERROR(IF(VLOOKUP($A5,'Annex 2 EHV charges'!$A:$O,8,FALSE)=0,"",VLOOKUP($A5,'Annex 2 EHV charges'!$A:$O,8,FALSE)),"")</f>
        <v/>
      </c>
      <c r="F5" s="212">
        <f>IFERROR(IF(VLOOKUP($A5,'Annex 2 EHV charges'!$A:$O,9,FALSE)=0,"",VLOOKUP($A5,'Annex 2 EHV charges'!$A:$O,9,FALSE)),"")</f>
        <v>0.95</v>
      </c>
      <c r="G5" s="213">
        <f>IFERROR(IF(VLOOKUP($A5,'Annex 2 EHV charges'!$A:$O,10,FALSE)=0,"",VLOOKUP($A5,'Annex 2 EHV charges'!$A:$O,10,FALSE)),"")</f>
        <v>2.5</v>
      </c>
      <c r="H5" s="213">
        <f>IFERROR(IF(VLOOKUP($A5,'Annex 2 EHV charges'!$A:$O,11,FALSE)=0,"",VLOOKUP($A5,'Annex 2 EHV charges'!$A:$O,11,FALSE)),"")</f>
        <v>2.5</v>
      </c>
    </row>
    <row r="6" spans="1:14" x14ac:dyDescent="0.2">
      <c r="A6" s="209">
        <f t="array" ref="A6">IFERROR(INDEX('Annex 2 EHV charges'!$A$11:$A$260, MATCH(0, IF(ISBLANK('Annex 2 EHV charges'!$A$11:$A$260),1, COUNTIF(A$4:$A5, 'Annex 2 EHV charges'!$A$11:$A$260)), 0)),"")</f>
        <v>785</v>
      </c>
      <c r="B6" s="209">
        <f>IF($A6="","",VLOOKUP($A6,'Annex 2 EHV charges'!$A:$O,2,0))</f>
        <v>785</v>
      </c>
      <c r="C6" s="210">
        <f>IF($A6="","",VLOOKUP($A6,'Annex 2 EHV charges'!$A:$O,3,0))</f>
        <v>1170000447479</v>
      </c>
      <c r="D6" s="209" t="str">
        <f>IF($A6="","",VLOOKUP($A6,'Annex 2 EHV charges'!$A:$O,7,0))</f>
        <v>Smith Hall Solar Farm</v>
      </c>
      <c r="E6" s="211" t="str">
        <f>IFERROR(IF(VLOOKUP($A6,'Annex 2 EHV charges'!$A:$O,8,FALSE)=0,"",VLOOKUP($A6,'Annex 2 EHV charges'!$A:$O,8,FALSE)),"")</f>
        <v/>
      </c>
      <c r="F6" s="212">
        <f>IFERROR(IF(VLOOKUP($A6,'Annex 2 EHV charges'!$A:$O,9,FALSE)=0,"",VLOOKUP($A6,'Annex 2 EHV charges'!$A:$O,9,FALSE)),"")</f>
        <v>12.39</v>
      </c>
      <c r="G6" s="213">
        <f>IFERROR(IF(VLOOKUP($A6,'Annex 2 EHV charges'!$A:$O,10,FALSE)=0,"",VLOOKUP($A6,'Annex 2 EHV charges'!$A:$O,10,FALSE)),"")</f>
        <v>2.5</v>
      </c>
      <c r="H6" s="213">
        <f>IFERROR(IF(VLOOKUP($A6,'Annex 2 EHV charges'!$A:$O,11,FALSE)=0,"",VLOOKUP($A6,'Annex 2 EHV charges'!$A:$O,11,FALSE)),"")</f>
        <v>2.5</v>
      </c>
    </row>
    <row r="7" spans="1:14" x14ac:dyDescent="0.2">
      <c r="A7" s="209">
        <f t="array" ref="A7">IFERROR(INDEX('Annex 2 EHV charges'!$A$11:$A$260, MATCH(0, IF(ISBLANK('Annex 2 EHV charges'!$A$11:$A$260),1, COUNTIF(A$4:$A6, 'Annex 2 EHV charges'!$A$11:$A$260)), 0)),"")</f>
        <v>786</v>
      </c>
      <c r="B7" s="209">
        <f>IF($A7="","",VLOOKUP($A7,'Annex 2 EHV charges'!$A:$O,2,0))</f>
        <v>786</v>
      </c>
      <c r="C7" s="210">
        <f>IF($A7="","",VLOOKUP($A7,'Annex 2 EHV charges'!$A:$O,3,0))</f>
        <v>1170000447497</v>
      </c>
      <c r="D7" s="209" t="str">
        <f>IF($A7="","",VLOOKUP($A7,'Annex 2 EHV charges'!$A:$O,7,0))</f>
        <v>Park Farm Solar Ashby</v>
      </c>
      <c r="E7" s="211" t="str">
        <f>IFERROR(IF(VLOOKUP($A7,'Annex 2 EHV charges'!$A:$O,8,FALSE)=0,"",VLOOKUP($A7,'Annex 2 EHV charges'!$A:$O,8,FALSE)),"")</f>
        <v/>
      </c>
      <c r="F7" s="212">
        <f>IFERROR(IF(VLOOKUP($A7,'Annex 2 EHV charges'!$A:$O,9,FALSE)=0,"",VLOOKUP($A7,'Annex 2 EHV charges'!$A:$O,9,FALSE)),"")</f>
        <v>5.32</v>
      </c>
      <c r="G7" s="213">
        <f>IFERROR(IF(VLOOKUP($A7,'Annex 2 EHV charges'!$A:$O,10,FALSE)=0,"",VLOOKUP($A7,'Annex 2 EHV charges'!$A:$O,10,FALSE)),"")</f>
        <v>2.5</v>
      </c>
      <c r="H7" s="213">
        <f>IFERROR(IF(VLOOKUP($A7,'Annex 2 EHV charges'!$A:$O,11,FALSE)=0,"",VLOOKUP($A7,'Annex 2 EHV charges'!$A:$O,11,FALSE)),"")</f>
        <v>2.5</v>
      </c>
    </row>
    <row r="8" spans="1:14" x14ac:dyDescent="0.2">
      <c r="A8" s="209">
        <f t="array" ref="A8">IFERROR(INDEX('Annex 2 EHV charges'!$A$11:$A$260, MATCH(0, IF(ISBLANK('Annex 2 EHV charges'!$A$11:$A$260),1, COUNTIF(A$4:$A7, 'Annex 2 EHV charges'!$A$11:$A$260)), 0)),"")</f>
        <v>787</v>
      </c>
      <c r="B8" s="209">
        <f>IF($A8="","",VLOOKUP($A8,'Annex 2 EHV charges'!$A:$O,2,0))</f>
        <v>787</v>
      </c>
      <c r="C8" s="210">
        <f>IF($A8="","",VLOOKUP($A8,'Annex 2 EHV charges'!$A:$O,3,0))</f>
        <v>1170000451420</v>
      </c>
      <c r="D8" s="209" t="str">
        <f>IF($A8="","",VLOOKUP($A8,'Annex 2 EHV charges'!$A:$O,7,0))</f>
        <v>Aston House Solar Farm</v>
      </c>
      <c r="E8" s="211">
        <f>IFERROR(IF(VLOOKUP($A8,'Annex 2 EHV charges'!$A:$O,8,FALSE)=0,"",VLOOKUP($A8,'Annex 2 EHV charges'!$A:$O,8,FALSE)),"")</f>
        <v>1.21</v>
      </c>
      <c r="F8" s="212">
        <f>IFERROR(IF(VLOOKUP($A8,'Annex 2 EHV charges'!$A:$O,9,FALSE)=0,"",VLOOKUP($A8,'Annex 2 EHV charges'!$A:$O,9,FALSE)),"")</f>
        <v>3.07</v>
      </c>
      <c r="G8" s="213">
        <f>IFERROR(IF(VLOOKUP($A8,'Annex 2 EHV charges'!$A:$O,10,FALSE)=0,"",VLOOKUP($A8,'Annex 2 EHV charges'!$A:$O,10,FALSE)),"")</f>
        <v>2.5</v>
      </c>
      <c r="H8" s="213">
        <f>IFERROR(IF(VLOOKUP($A8,'Annex 2 EHV charges'!$A:$O,11,FALSE)=0,"",VLOOKUP($A8,'Annex 2 EHV charges'!$A:$O,11,FALSE)),"")</f>
        <v>2.5</v>
      </c>
    </row>
    <row r="9" spans="1:14" ht="25.5" x14ac:dyDescent="0.2">
      <c r="A9" s="209">
        <f t="array" ref="A9">IFERROR(INDEX('Annex 2 EHV charges'!$A$11:$A$260, MATCH(0, IF(ISBLANK('Annex 2 EHV charges'!$A$11:$A$260),1, COUNTIF(A$4:$A8, 'Annex 2 EHV charges'!$A$11:$A$260)), 0)),"")</f>
        <v>824</v>
      </c>
      <c r="B9" s="209">
        <f>IF($A9="","",VLOOKUP($A9,'Annex 2 EHV charges'!$A:$O,2,0))</f>
        <v>824</v>
      </c>
      <c r="C9" s="210" t="str">
        <f>IF($A9="","",VLOOKUP($A9,'Annex 2 EHV charges'!$A:$O,3,0))</f>
        <v>1100039676983,
1100039676992</v>
      </c>
      <c r="D9" s="209" t="str">
        <f>IF($A9="","",VLOOKUP($A9,'Annex 2 EHV charges'!$A:$O,7,0))</f>
        <v>Network Rail Bytham</v>
      </c>
      <c r="E9" s="211" t="str">
        <f>IFERROR(IF(VLOOKUP($A9,'Annex 2 EHV charges'!$A:$O,8,FALSE)=0,"",VLOOKUP($A9,'Annex 2 EHV charges'!$A:$O,8,FALSE)),"")</f>
        <v/>
      </c>
      <c r="F9" s="212">
        <f>IFERROR(IF(VLOOKUP($A9,'Annex 2 EHV charges'!$A:$O,9,FALSE)=0,"",VLOOKUP($A9,'Annex 2 EHV charges'!$A:$O,9,FALSE)),"")</f>
        <v>4750.82</v>
      </c>
      <c r="G9" s="213">
        <f>IFERROR(IF(VLOOKUP($A9,'Annex 2 EHV charges'!$A:$O,10,FALSE)=0,"",VLOOKUP($A9,'Annex 2 EHV charges'!$A:$O,10,FALSE)),"")</f>
        <v>7.51</v>
      </c>
      <c r="H9" s="213">
        <f>IFERROR(IF(VLOOKUP($A9,'Annex 2 EHV charges'!$A:$O,11,FALSE)=0,"",VLOOKUP($A9,'Annex 2 EHV charges'!$A:$O,11,FALSE)),"")</f>
        <v>7.51</v>
      </c>
    </row>
    <row r="10" spans="1:14" ht="25.5" x14ac:dyDescent="0.2">
      <c r="A10" s="209">
        <f t="array" ref="A10">IFERROR(INDEX('Annex 2 EHV charges'!$A$11:$A$260, MATCH(0, IF(ISBLANK('Annex 2 EHV charges'!$A$11:$A$260),1, COUNTIF(A$4:$A9, 'Annex 2 EHV charges'!$A$11:$A$260)), 0)),"")</f>
        <v>825</v>
      </c>
      <c r="B10" s="209">
        <f>IF($A10="","",VLOOKUP($A10,'Annex 2 EHV charges'!$A:$O,2,0))</f>
        <v>825</v>
      </c>
      <c r="C10" s="210" t="str">
        <f>IF($A10="","",VLOOKUP($A10,'Annex 2 EHV charges'!$A:$O,3,0))</f>
        <v>1100039676690,
1100039676706</v>
      </c>
      <c r="D10" s="209" t="str">
        <f>IF($A10="","",VLOOKUP($A10,'Annex 2 EHV charges'!$A:$O,7,0))</f>
        <v>Network Rail Grantham</v>
      </c>
      <c r="E10" s="211" t="str">
        <f>IFERROR(IF(VLOOKUP($A10,'Annex 2 EHV charges'!$A:$O,8,FALSE)=0,"",VLOOKUP($A10,'Annex 2 EHV charges'!$A:$O,8,FALSE)),"")</f>
        <v/>
      </c>
      <c r="F10" s="212">
        <f>IFERROR(IF(VLOOKUP($A10,'Annex 2 EHV charges'!$A:$O,9,FALSE)=0,"",VLOOKUP($A10,'Annex 2 EHV charges'!$A:$O,9,FALSE)),"")</f>
        <v>4234.42</v>
      </c>
      <c r="G10" s="213">
        <f>IFERROR(IF(VLOOKUP($A10,'Annex 2 EHV charges'!$A:$O,10,FALSE)=0,"",VLOOKUP($A10,'Annex 2 EHV charges'!$A:$O,10,FALSE)),"")</f>
        <v>7.5</v>
      </c>
      <c r="H10" s="213">
        <f>IFERROR(IF(VLOOKUP($A10,'Annex 2 EHV charges'!$A:$O,11,FALSE)=0,"",VLOOKUP($A10,'Annex 2 EHV charges'!$A:$O,11,FALSE)),"")</f>
        <v>7.5</v>
      </c>
    </row>
    <row r="11" spans="1:14" x14ac:dyDescent="0.2">
      <c r="A11" s="209">
        <f t="array" ref="A11">IFERROR(INDEX('Annex 2 EHV charges'!$A$11:$A$260, MATCH(0, IF(ISBLANK('Annex 2 EHV charges'!$A$11:$A$260),1, COUNTIF(A$4:$A10, 'Annex 2 EHV charges'!$A$11:$A$260)), 0)),"")</f>
        <v>826</v>
      </c>
      <c r="B11" s="209">
        <f>IF($A11="","",VLOOKUP($A11,'Annex 2 EHV charges'!$A:$O,2,0))</f>
        <v>826</v>
      </c>
      <c r="C11" s="210">
        <f>IF($A11="","",VLOOKUP($A11,'Annex 2 EHV charges'!$A:$O,3,0))</f>
        <v>1100050106527</v>
      </c>
      <c r="D11" s="209" t="str">
        <f>IF($A11="","",VLOOKUP($A11,'Annex 2 EHV charges'!$A:$O,7,0))</f>
        <v>Network Rail Staythorpe</v>
      </c>
      <c r="E11" s="211" t="str">
        <f>IFERROR(IF(VLOOKUP($A11,'Annex 2 EHV charges'!$A:$O,8,FALSE)=0,"",VLOOKUP($A11,'Annex 2 EHV charges'!$A:$O,8,FALSE)),"")</f>
        <v/>
      </c>
      <c r="F11" s="212" t="str">
        <f>IFERROR(IF(VLOOKUP($A11,'Annex 2 EHV charges'!$A:$O,9,FALSE)=0,"",VLOOKUP($A11,'Annex 2 EHV charges'!$A:$O,9,FALSE)),"")</f>
        <v/>
      </c>
      <c r="G11" s="213">
        <f>IFERROR(IF(VLOOKUP($A11,'Annex 2 EHV charges'!$A:$O,10,FALSE)=0,"",VLOOKUP($A11,'Annex 2 EHV charges'!$A:$O,10,FALSE)),"")</f>
        <v>1.52</v>
      </c>
      <c r="H11" s="213">
        <f>IFERROR(IF(VLOOKUP($A11,'Annex 2 EHV charges'!$A:$O,11,FALSE)=0,"",VLOOKUP($A11,'Annex 2 EHV charges'!$A:$O,11,FALSE)),"")</f>
        <v>1.52</v>
      </c>
    </row>
    <row r="12" spans="1:14" ht="25.5" x14ac:dyDescent="0.2">
      <c r="A12" s="209">
        <f t="array" ref="A12">IFERROR(INDEX('Annex 2 EHV charges'!$A$11:$A$260, MATCH(0, IF(ISBLANK('Annex 2 EHV charges'!$A$11:$A$260),1, COUNTIF(A$4:$A11, 'Annex 2 EHV charges'!$A$11:$A$260)), 0)),"")</f>
        <v>827</v>
      </c>
      <c r="B12" s="209">
        <f>IF($A12="","",VLOOKUP($A12,'Annex 2 EHV charges'!$A:$O,2,0))</f>
        <v>827</v>
      </c>
      <c r="C12" s="210" t="str">
        <f>IF($A12="","",VLOOKUP($A12,'Annex 2 EHV charges'!$A:$O,3,0))</f>
        <v>1100039676965,
1100039676974</v>
      </c>
      <c r="D12" s="209" t="str">
        <f>IF($A12="","",VLOOKUP($A12,'Annex 2 EHV charges'!$A:$O,7,0))</f>
        <v>Network Rail Retford</v>
      </c>
      <c r="E12" s="211" t="str">
        <f>IFERROR(IF(VLOOKUP($A12,'Annex 2 EHV charges'!$A:$O,8,FALSE)=0,"",VLOOKUP($A12,'Annex 2 EHV charges'!$A:$O,8,FALSE)),"")</f>
        <v/>
      </c>
      <c r="F12" s="212">
        <f>IFERROR(IF(VLOOKUP($A12,'Annex 2 EHV charges'!$A:$O,9,FALSE)=0,"",VLOOKUP($A12,'Annex 2 EHV charges'!$A:$O,9,FALSE)),"")</f>
        <v>5933.43</v>
      </c>
      <c r="G12" s="213">
        <f>IFERROR(IF(VLOOKUP($A12,'Annex 2 EHV charges'!$A:$O,10,FALSE)=0,"",VLOOKUP($A12,'Annex 2 EHV charges'!$A:$O,10,FALSE)),"")</f>
        <v>8.0399999999999991</v>
      </c>
      <c r="H12" s="213">
        <f>IFERROR(IF(VLOOKUP($A12,'Annex 2 EHV charges'!$A:$O,11,FALSE)=0,"",VLOOKUP($A12,'Annex 2 EHV charges'!$A:$O,11,FALSE)),"")</f>
        <v>8.0399999999999991</v>
      </c>
    </row>
    <row r="13" spans="1:14" x14ac:dyDescent="0.2">
      <c r="A13" s="209">
        <f t="array" ref="A13">IFERROR(INDEX('Annex 2 EHV charges'!$A$11:$A$260, MATCH(0, IF(ISBLANK('Annex 2 EHV charges'!$A$11:$A$260),1, COUNTIF(A$4:$A12, 'Annex 2 EHV charges'!$A$11:$A$260)), 0)),"")</f>
        <v>828</v>
      </c>
      <c r="B13" s="209">
        <f>IF($A13="","",VLOOKUP($A13,'Annex 2 EHV charges'!$A:$O,2,0))</f>
        <v>828</v>
      </c>
      <c r="C13" s="210">
        <f>IF($A13="","",VLOOKUP($A13,'Annex 2 EHV charges'!$A:$O,3,0))</f>
        <v>1100050106554</v>
      </c>
      <c r="D13" s="209" t="str">
        <f>IF($A13="","",VLOOKUP($A13,'Annex 2 EHV charges'!$A:$O,7,0))</f>
        <v>Network Rail Rugby</v>
      </c>
      <c r="E13" s="211" t="str">
        <f>IFERROR(IF(VLOOKUP($A13,'Annex 2 EHV charges'!$A:$O,8,FALSE)=0,"",VLOOKUP($A13,'Annex 2 EHV charges'!$A:$O,8,FALSE)),"")</f>
        <v/>
      </c>
      <c r="F13" s="212">
        <f>IFERROR(IF(VLOOKUP($A13,'Annex 2 EHV charges'!$A:$O,9,FALSE)=0,"",VLOOKUP($A13,'Annex 2 EHV charges'!$A:$O,9,FALSE)),"")</f>
        <v>4550.3599999999997</v>
      </c>
      <c r="G13" s="213">
        <f>IFERROR(IF(VLOOKUP($A13,'Annex 2 EHV charges'!$A:$O,10,FALSE)=0,"",VLOOKUP($A13,'Annex 2 EHV charges'!$A:$O,10,FALSE)),"")</f>
        <v>3.96</v>
      </c>
      <c r="H13" s="213">
        <f>IFERROR(IF(VLOOKUP($A13,'Annex 2 EHV charges'!$A:$O,11,FALSE)=0,"",VLOOKUP($A13,'Annex 2 EHV charges'!$A:$O,11,FALSE)),"")</f>
        <v>3.96</v>
      </c>
    </row>
    <row r="14" spans="1:14" x14ac:dyDescent="0.2">
      <c r="A14" s="209">
        <f t="array" ref="A14">IFERROR(INDEX('Annex 2 EHV charges'!$A$11:$A$260, MATCH(0, IF(ISBLANK('Annex 2 EHV charges'!$A$11:$A$260),1, COUNTIF(A$4:$A13, 'Annex 2 EHV charges'!$A$11:$A$260)), 0)),"")</f>
        <v>829</v>
      </c>
      <c r="B14" s="209">
        <f>IF($A14="","",VLOOKUP($A14,'Annex 2 EHV charges'!$A:$O,2,0))</f>
        <v>829</v>
      </c>
      <c r="C14" s="210">
        <f>IF($A14="","",VLOOKUP($A14,'Annex 2 EHV charges'!$A:$O,3,0))</f>
        <v>1100050106572</v>
      </c>
      <c r="D14" s="209" t="str">
        <f>IF($A14="","",VLOOKUP($A14,'Annex 2 EHV charges'!$A:$O,7,0))</f>
        <v>Network Rail Tamworth</v>
      </c>
      <c r="E14" s="211" t="str">
        <f>IFERROR(IF(VLOOKUP($A14,'Annex 2 EHV charges'!$A:$O,8,FALSE)=0,"",VLOOKUP($A14,'Annex 2 EHV charges'!$A:$O,8,FALSE)),"")</f>
        <v/>
      </c>
      <c r="F14" s="212">
        <f>IFERROR(IF(VLOOKUP($A14,'Annex 2 EHV charges'!$A:$O,9,FALSE)=0,"",VLOOKUP($A14,'Annex 2 EHV charges'!$A:$O,9,FALSE)),"")</f>
        <v>7095.88</v>
      </c>
      <c r="G14" s="213">
        <f>IFERROR(IF(VLOOKUP($A14,'Annex 2 EHV charges'!$A:$O,10,FALSE)=0,"",VLOOKUP($A14,'Annex 2 EHV charges'!$A:$O,10,FALSE)),"")</f>
        <v>3.66</v>
      </c>
      <c r="H14" s="213">
        <f>IFERROR(IF(VLOOKUP($A14,'Annex 2 EHV charges'!$A:$O,11,FALSE)=0,"",VLOOKUP($A14,'Annex 2 EHV charges'!$A:$O,11,FALSE)),"")</f>
        <v>3.66</v>
      </c>
    </row>
    <row r="15" spans="1:14" x14ac:dyDescent="0.2">
      <c r="A15" s="209">
        <f t="array" ref="A15">IFERROR(INDEX('Annex 2 EHV charges'!$A$11:$A$260, MATCH(0, IF(ISBLANK('Annex 2 EHV charges'!$A$11:$A$260),1, COUNTIF(A$4:$A14, 'Annex 2 EHV charges'!$A$11:$A$260)), 0)),"")</f>
        <v>830</v>
      </c>
      <c r="B15" s="209">
        <f>IF($A15="","",VLOOKUP($A15,'Annex 2 EHV charges'!$A:$O,2,0))</f>
        <v>830</v>
      </c>
      <c r="C15" s="210">
        <f>IF($A15="","",VLOOKUP($A15,'Annex 2 EHV charges'!$A:$O,3,0))</f>
        <v>1100050106545</v>
      </c>
      <c r="D15" s="209" t="str">
        <f>IF($A15="","",VLOOKUP($A15,'Annex 2 EHV charges'!$A:$O,7,0))</f>
        <v>Network Rail Wolverton</v>
      </c>
      <c r="E15" s="211" t="str">
        <f>IFERROR(IF(VLOOKUP($A15,'Annex 2 EHV charges'!$A:$O,8,FALSE)=0,"",VLOOKUP($A15,'Annex 2 EHV charges'!$A:$O,8,FALSE)),"")</f>
        <v/>
      </c>
      <c r="F15" s="212">
        <f>IFERROR(IF(VLOOKUP($A15,'Annex 2 EHV charges'!$A:$O,9,FALSE)=0,"",VLOOKUP($A15,'Annex 2 EHV charges'!$A:$O,9,FALSE)),"")</f>
        <v>4503.38</v>
      </c>
      <c r="G15" s="213">
        <f>IFERROR(IF(VLOOKUP($A15,'Annex 2 EHV charges'!$A:$O,10,FALSE)=0,"",VLOOKUP($A15,'Annex 2 EHV charges'!$A:$O,10,FALSE)),"")</f>
        <v>3.27</v>
      </c>
      <c r="H15" s="213">
        <f>IFERROR(IF(VLOOKUP($A15,'Annex 2 EHV charges'!$A:$O,11,FALSE)=0,"",VLOOKUP($A15,'Annex 2 EHV charges'!$A:$O,11,FALSE)),"")</f>
        <v>3.27</v>
      </c>
    </row>
    <row r="16" spans="1:14" x14ac:dyDescent="0.2">
      <c r="A16" s="209">
        <f t="array" ref="A16">IFERROR(INDEX('Annex 2 EHV charges'!$A$11:$A$260, MATCH(0, IF(ISBLANK('Annex 2 EHV charges'!$A$11:$A$260),1, COUNTIF(A$4:$A15, 'Annex 2 EHV charges'!$A$11:$A$260)), 0)),"")</f>
        <v>831</v>
      </c>
      <c r="B16" s="209">
        <f>IF($A16="","",VLOOKUP($A16,'Annex 2 EHV charges'!$A:$O,2,0))</f>
        <v>831</v>
      </c>
      <c r="C16" s="210">
        <f>IF($A16="","",VLOOKUP($A16,'Annex 2 EHV charges'!$A:$O,3,0))</f>
        <v>1100039602086</v>
      </c>
      <c r="D16" s="209" t="str">
        <f>IF($A16="","",VLOOKUP($A16,'Annex 2 EHV charges'!$A:$O,7,0))</f>
        <v>Jaguar Cars</v>
      </c>
      <c r="E16" s="211" t="str">
        <f>IFERROR(IF(VLOOKUP($A16,'Annex 2 EHV charges'!$A:$O,8,FALSE)=0,"",VLOOKUP($A16,'Annex 2 EHV charges'!$A:$O,8,FALSE)),"")</f>
        <v/>
      </c>
      <c r="F16" s="212">
        <f>IFERROR(IF(VLOOKUP($A16,'Annex 2 EHV charges'!$A:$O,9,FALSE)=0,"",VLOOKUP($A16,'Annex 2 EHV charges'!$A:$O,9,FALSE)),"")</f>
        <v>105.59</v>
      </c>
      <c r="G16" s="213">
        <f>IFERROR(IF(VLOOKUP($A16,'Annex 2 EHV charges'!$A:$O,10,FALSE)=0,"",VLOOKUP($A16,'Annex 2 EHV charges'!$A:$O,10,FALSE)),"")</f>
        <v>9.2799999999999994</v>
      </c>
      <c r="H16" s="213">
        <f>IFERROR(IF(VLOOKUP($A16,'Annex 2 EHV charges'!$A:$O,11,FALSE)=0,"",VLOOKUP($A16,'Annex 2 EHV charges'!$A:$O,11,FALSE)),"")</f>
        <v>9.2799999999999994</v>
      </c>
    </row>
    <row r="17" spans="1:8" x14ac:dyDescent="0.2">
      <c r="A17" s="209">
        <f t="array" ref="A17">IFERROR(INDEX('Annex 2 EHV charges'!$A$11:$A$260, MATCH(0, IF(ISBLANK('Annex 2 EHV charges'!$A$11:$A$260),1, COUNTIF(A$4:$A16, 'Annex 2 EHV charges'!$A$11:$A$260)), 0)),"")</f>
        <v>832</v>
      </c>
      <c r="B17" s="209">
        <f>IF($A17="","",VLOOKUP($A17,'Annex 2 EHV charges'!$A:$O,2,0))</f>
        <v>832</v>
      </c>
      <c r="C17" s="210">
        <f>IF($A17="","",VLOOKUP($A17,'Annex 2 EHV charges'!$A:$O,3,0))</f>
        <v>1100039600655</v>
      </c>
      <c r="D17" s="209" t="str">
        <f>IF($A17="","",VLOOKUP($A17,'Annex 2 EHV charges'!$A:$O,7,0))</f>
        <v>Alstom Frankton</v>
      </c>
      <c r="E17" s="211" t="str">
        <f>IFERROR(IF(VLOOKUP($A17,'Annex 2 EHV charges'!$A:$O,8,FALSE)=0,"",VLOOKUP($A17,'Annex 2 EHV charges'!$A:$O,8,FALSE)),"")</f>
        <v/>
      </c>
      <c r="F17" s="212">
        <f>IFERROR(IF(VLOOKUP($A17,'Annex 2 EHV charges'!$A:$O,9,FALSE)=0,"",VLOOKUP($A17,'Annex 2 EHV charges'!$A:$O,9,FALSE)),"")</f>
        <v>2674.13</v>
      </c>
      <c r="G17" s="213">
        <f>IFERROR(IF(VLOOKUP($A17,'Annex 2 EHV charges'!$A:$O,10,FALSE)=0,"",VLOOKUP($A17,'Annex 2 EHV charges'!$A:$O,10,FALSE)),"")</f>
        <v>2.4500000000000002</v>
      </c>
      <c r="H17" s="213">
        <f>IFERROR(IF(VLOOKUP($A17,'Annex 2 EHV charges'!$A:$O,11,FALSE)=0,"",VLOOKUP($A17,'Annex 2 EHV charges'!$A:$O,11,FALSE)),"")</f>
        <v>2.4500000000000002</v>
      </c>
    </row>
    <row r="18" spans="1:8" x14ac:dyDescent="0.2">
      <c r="A18" s="209">
        <f t="array" ref="A18">IFERROR(INDEX('Annex 2 EHV charges'!$A$11:$A$260, MATCH(0, IF(ISBLANK('Annex 2 EHV charges'!$A$11:$A$260),1, COUNTIF(A$4:$A17, 'Annex 2 EHV charges'!$A$11:$A$260)), 0)),"")</f>
        <v>833</v>
      </c>
      <c r="B18" s="209">
        <f>IF($A18="","",VLOOKUP($A18,'Annex 2 EHV charges'!$A:$O,2,0))</f>
        <v>833</v>
      </c>
      <c r="C18" s="210">
        <f>IF($A18="","",VLOOKUP($A18,'Annex 2 EHV charges'!$A:$O,3,0))</f>
        <v>1100039602156</v>
      </c>
      <c r="D18" s="209" t="str">
        <f>IF($A18="","",VLOOKUP($A18,'Annex 2 EHV charges'!$A:$O,7,0))</f>
        <v>University of Warwick</v>
      </c>
      <c r="E18" s="211" t="str">
        <f>IFERROR(IF(VLOOKUP($A18,'Annex 2 EHV charges'!$A:$O,8,FALSE)=0,"",VLOOKUP($A18,'Annex 2 EHV charges'!$A:$O,8,FALSE)),"")</f>
        <v/>
      </c>
      <c r="F18" s="212">
        <f>IFERROR(IF(VLOOKUP($A18,'Annex 2 EHV charges'!$A:$O,9,FALSE)=0,"",VLOOKUP($A18,'Annex 2 EHV charges'!$A:$O,9,FALSE)),"")</f>
        <v>105.59</v>
      </c>
      <c r="G18" s="213">
        <f>IFERROR(IF(VLOOKUP($A18,'Annex 2 EHV charges'!$A:$O,10,FALSE)=0,"",VLOOKUP($A18,'Annex 2 EHV charges'!$A:$O,10,FALSE)),"")</f>
        <v>6.1</v>
      </c>
      <c r="H18" s="213">
        <f>IFERROR(IF(VLOOKUP($A18,'Annex 2 EHV charges'!$A:$O,11,FALSE)=0,"",VLOOKUP($A18,'Annex 2 EHV charges'!$A:$O,11,FALSE)),"")</f>
        <v>6.1</v>
      </c>
    </row>
    <row r="19" spans="1:8" x14ac:dyDescent="0.2">
      <c r="A19" s="209">
        <f t="array" ref="A19">IFERROR(INDEX('Annex 2 EHV charges'!$A$11:$A$260, MATCH(0, IF(ISBLANK('Annex 2 EHV charges'!$A$11:$A$260),1, COUNTIF(A$4:$A18, 'Annex 2 EHV charges'!$A$11:$A$260)), 0)),"")</f>
        <v>834</v>
      </c>
      <c r="B19" s="209">
        <f>IF($A19="","",VLOOKUP($A19,'Annex 2 EHV charges'!$A:$O,2,0))</f>
        <v>834</v>
      </c>
      <c r="C19" s="210">
        <f>IF($A19="","",VLOOKUP($A19,'Annex 2 EHV charges'!$A:$O,3,0))</f>
        <v>1100039603131</v>
      </c>
      <c r="D19" s="209" t="str">
        <f>IF($A19="","",VLOOKUP($A19,'Annex 2 EHV charges'!$A:$O,7,0))</f>
        <v>Dunlop Factory</v>
      </c>
      <c r="E19" s="211" t="str">
        <f>IFERROR(IF(VLOOKUP($A19,'Annex 2 EHV charges'!$A:$O,8,FALSE)=0,"",VLOOKUP($A19,'Annex 2 EHV charges'!$A:$O,8,FALSE)),"")</f>
        <v/>
      </c>
      <c r="F19" s="212">
        <f>IFERROR(IF(VLOOKUP($A19,'Annex 2 EHV charges'!$A:$O,9,FALSE)=0,"",VLOOKUP($A19,'Annex 2 EHV charges'!$A:$O,9,FALSE)),"")</f>
        <v>105.59</v>
      </c>
      <c r="G19" s="213">
        <f>IFERROR(IF(VLOOKUP($A19,'Annex 2 EHV charges'!$A:$O,10,FALSE)=0,"",VLOOKUP($A19,'Annex 2 EHV charges'!$A:$O,10,FALSE)),"")</f>
        <v>6.19</v>
      </c>
      <c r="H19" s="213">
        <f>IFERROR(IF(VLOOKUP($A19,'Annex 2 EHV charges'!$A:$O,11,FALSE)=0,"",VLOOKUP($A19,'Annex 2 EHV charges'!$A:$O,11,FALSE)),"")</f>
        <v>6.19</v>
      </c>
    </row>
    <row r="20" spans="1:8" ht="25.5" x14ac:dyDescent="0.2">
      <c r="A20" s="209">
        <f t="array" ref="A20">IFERROR(INDEX('Annex 2 EHV charges'!$A$11:$A$260, MATCH(0, IF(ISBLANK('Annex 2 EHV charges'!$A$11:$A$260),1, COUNTIF(A$4:$A19, 'Annex 2 EHV charges'!$A$11:$A$260)), 0)),"")</f>
        <v>835</v>
      </c>
      <c r="B20" s="209">
        <f>IF($A20="","",VLOOKUP($A20,'Annex 2 EHV charges'!$A:$O,2,0))</f>
        <v>835</v>
      </c>
      <c r="C20" s="210" t="str">
        <f>IF($A20="","",VLOOKUP($A20,'Annex 2 EHV charges'!$A:$O,3,0))</f>
        <v>1160001139525,
1160001030330</v>
      </c>
      <c r="D20" s="209" t="str">
        <f>IF($A20="","",VLOOKUP($A20,'Annex 2 EHV charges'!$A:$O,7,0))</f>
        <v>Bombardier</v>
      </c>
      <c r="E20" s="211">
        <f>IFERROR(IF(VLOOKUP($A20,'Annex 2 EHV charges'!$A:$O,8,FALSE)=0,"",VLOOKUP($A20,'Annex 2 EHV charges'!$A:$O,8,FALSE)),"")</f>
        <v>1.2390000000000001</v>
      </c>
      <c r="F20" s="212">
        <f>IFERROR(IF(VLOOKUP($A20,'Annex 2 EHV charges'!$A:$O,9,FALSE)=0,"",VLOOKUP($A20,'Annex 2 EHV charges'!$A:$O,9,FALSE)),"")</f>
        <v>730.16</v>
      </c>
      <c r="G20" s="213">
        <f>IFERROR(IF(VLOOKUP($A20,'Annex 2 EHV charges'!$A:$O,10,FALSE)=0,"",VLOOKUP($A20,'Annex 2 EHV charges'!$A:$O,10,FALSE)),"")</f>
        <v>5.55</v>
      </c>
      <c r="H20" s="213">
        <f>IFERROR(IF(VLOOKUP($A20,'Annex 2 EHV charges'!$A:$O,11,FALSE)=0,"",VLOOKUP($A20,'Annex 2 EHV charges'!$A:$O,11,FALSE)),"")</f>
        <v>5.55</v>
      </c>
    </row>
    <row r="21" spans="1:8" x14ac:dyDescent="0.2">
      <c r="A21" s="209">
        <f t="array" ref="A21">IFERROR(INDEX('Annex 2 EHV charges'!$A$11:$A$260, MATCH(0, IF(ISBLANK('Annex 2 EHV charges'!$A$11:$A$260),1, COUNTIF(A$4:$A20, 'Annex 2 EHV charges'!$A$11:$A$260)), 0)),"")</f>
        <v>836</v>
      </c>
      <c r="B21" s="209">
        <f>IF($A21="","",VLOOKUP($A21,'Annex 2 EHV charges'!$A:$O,2,0))</f>
        <v>836</v>
      </c>
      <c r="C21" s="210">
        <f>IF($A21="","",VLOOKUP($A21,'Annex 2 EHV charges'!$A:$O,3,0))</f>
        <v>1100039600015</v>
      </c>
      <c r="D21" s="209" t="str">
        <f>IF($A21="","",VLOOKUP($A21,'Annex 2 EHV charges'!$A:$O,7,0))</f>
        <v>British Steel</v>
      </c>
      <c r="E21" s="211" t="str">
        <f>IFERROR(IF(VLOOKUP($A21,'Annex 2 EHV charges'!$A:$O,8,FALSE)=0,"",VLOOKUP($A21,'Annex 2 EHV charges'!$A:$O,8,FALSE)),"")</f>
        <v/>
      </c>
      <c r="F21" s="212">
        <f>IFERROR(IF(VLOOKUP($A21,'Annex 2 EHV charges'!$A:$O,9,FALSE)=0,"",VLOOKUP($A21,'Annex 2 EHV charges'!$A:$O,9,FALSE)),"")</f>
        <v>688.77</v>
      </c>
      <c r="G21" s="213">
        <f>IFERROR(IF(VLOOKUP($A21,'Annex 2 EHV charges'!$A:$O,10,FALSE)=0,"",VLOOKUP($A21,'Annex 2 EHV charges'!$A:$O,10,FALSE)),"")</f>
        <v>2.62</v>
      </c>
      <c r="H21" s="213">
        <f>IFERROR(IF(VLOOKUP($A21,'Annex 2 EHV charges'!$A:$O,11,FALSE)=0,"",VLOOKUP($A21,'Annex 2 EHV charges'!$A:$O,11,FALSE)),"")</f>
        <v>2.62</v>
      </c>
    </row>
    <row r="22" spans="1:8" x14ac:dyDescent="0.2">
      <c r="A22" s="209">
        <f t="array" ref="A22">IFERROR(INDEX('Annex 2 EHV charges'!$A$11:$A$260, MATCH(0, IF(ISBLANK('Annex 2 EHV charges'!$A$11:$A$260),1, COUNTIF(A$4:$A21, 'Annex 2 EHV charges'!$A$11:$A$260)), 0)),"")</f>
        <v>837</v>
      </c>
      <c r="B22" s="209">
        <f>IF($A22="","",VLOOKUP($A22,'Annex 2 EHV charges'!$A:$O,2,0))</f>
        <v>837</v>
      </c>
      <c r="C22" s="210">
        <f>IF($A22="","",VLOOKUP($A22,'Annex 2 EHV charges'!$A:$O,3,0))</f>
        <v>1100039669504</v>
      </c>
      <c r="D22" s="209" t="str">
        <f>IF($A22="","",VLOOKUP($A22,'Annex 2 EHV charges'!$A:$O,7,0))</f>
        <v>Acordis</v>
      </c>
      <c r="E22" s="211">
        <f>IFERROR(IF(VLOOKUP($A22,'Annex 2 EHV charges'!$A:$O,8,FALSE)=0,"",VLOOKUP($A22,'Annex 2 EHV charges'!$A:$O,8,FALSE)),"")</f>
        <v>1.1930000000000001</v>
      </c>
      <c r="F22" s="212">
        <f>IFERROR(IF(VLOOKUP($A22,'Annex 2 EHV charges'!$A:$O,9,FALSE)=0,"",VLOOKUP($A22,'Annex 2 EHV charges'!$A:$O,9,FALSE)),"")</f>
        <v>536.34</v>
      </c>
      <c r="G22" s="213">
        <f>IFERROR(IF(VLOOKUP($A22,'Annex 2 EHV charges'!$A:$O,10,FALSE)=0,"",VLOOKUP($A22,'Annex 2 EHV charges'!$A:$O,10,FALSE)),"")</f>
        <v>2.33</v>
      </c>
      <c r="H22" s="213">
        <f>IFERROR(IF(VLOOKUP($A22,'Annex 2 EHV charges'!$A:$O,11,FALSE)=0,"",VLOOKUP($A22,'Annex 2 EHV charges'!$A:$O,11,FALSE)),"")</f>
        <v>2.33</v>
      </c>
    </row>
    <row r="23" spans="1:8" x14ac:dyDescent="0.2">
      <c r="A23" s="209">
        <f t="array" ref="A23">IFERROR(INDEX('Annex 2 EHV charges'!$A$11:$A$260, MATCH(0, IF(ISBLANK('Annex 2 EHV charges'!$A$11:$A$260),1, COUNTIF(A$4:$A22, 'Annex 2 EHV charges'!$A$11:$A$260)), 0)),"")</f>
        <v>838</v>
      </c>
      <c r="B23" s="209">
        <f>IF($A23="","",VLOOKUP($A23,'Annex 2 EHV charges'!$A:$O,2,0))</f>
        <v>838</v>
      </c>
      <c r="C23" s="210">
        <f>IF($A23="","",VLOOKUP($A23,'Annex 2 EHV charges'!$A:$O,3,0))</f>
        <v>1144444444443</v>
      </c>
      <c r="D23" s="209" t="str">
        <f>IF($A23="","",VLOOKUP($A23,'Annex 2 EHV charges'!$A:$O,7,0))</f>
        <v>Derwent</v>
      </c>
      <c r="E23" s="211" t="str">
        <f>IFERROR(IF(VLOOKUP($A23,'Annex 2 EHV charges'!$A:$O,8,FALSE)=0,"",VLOOKUP($A23,'Annex 2 EHV charges'!$A:$O,8,FALSE)),"")</f>
        <v/>
      </c>
      <c r="F23" s="212">
        <f>IFERROR(IF(VLOOKUP($A23,'Annex 2 EHV charges'!$A:$O,9,FALSE)=0,"",VLOOKUP($A23,'Annex 2 EHV charges'!$A:$O,9,FALSE)),"")</f>
        <v>1602.21</v>
      </c>
      <c r="G23" s="213">
        <f>IFERROR(IF(VLOOKUP($A23,'Annex 2 EHV charges'!$A:$O,10,FALSE)=0,"",VLOOKUP($A23,'Annex 2 EHV charges'!$A:$O,10,FALSE)),"")</f>
        <v>2.4900000000000002</v>
      </c>
      <c r="H23" s="213">
        <f>IFERROR(IF(VLOOKUP($A23,'Annex 2 EHV charges'!$A:$O,11,FALSE)=0,"",VLOOKUP($A23,'Annex 2 EHV charges'!$A:$O,11,FALSE)),"")</f>
        <v>2.4900000000000002</v>
      </c>
    </row>
    <row r="24" spans="1:8" x14ac:dyDescent="0.2">
      <c r="A24" s="209">
        <f t="array" ref="A24">IFERROR(INDEX('Annex 2 EHV charges'!$A$11:$A$260, MATCH(0, IF(ISBLANK('Annex 2 EHV charges'!$A$11:$A$260),1, COUNTIF(A$4:$A23, 'Annex 2 EHV charges'!$A$11:$A$260)), 0)),"")</f>
        <v>839</v>
      </c>
      <c r="B24" s="209">
        <f>IF($A24="","",VLOOKUP($A24,'Annex 2 EHV charges'!$A:$O,2,0))</f>
        <v>839</v>
      </c>
      <c r="C24" s="210">
        <f>IF($A24="","",VLOOKUP($A24,'Annex 2 EHV charges'!$A:$O,3,0))</f>
        <v>1100039667570</v>
      </c>
      <c r="D24" s="209" t="str">
        <f>IF($A24="","",VLOOKUP($A24,'Annex 2 EHV charges'!$A:$O,7,0))</f>
        <v>GEC Alsthom</v>
      </c>
      <c r="E24" s="211" t="str">
        <f>IFERROR(IF(VLOOKUP($A24,'Annex 2 EHV charges'!$A:$O,8,FALSE)=0,"",VLOOKUP($A24,'Annex 2 EHV charges'!$A:$O,8,FALSE)),"")</f>
        <v/>
      </c>
      <c r="F24" s="212">
        <f>IFERROR(IF(VLOOKUP($A24,'Annex 2 EHV charges'!$A:$O,9,FALSE)=0,"",VLOOKUP($A24,'Annex 2 EHV charges'!$A:$O,9,FALSE)),"")</f>
        <v>1291.6500000000001</v>
      </c>
      <c r="G24" s="213">
        <f>IFERROR(IF(VLOOKUP($A24,'Annex 2 EHV charges'!$A:$O,10,FALSE)=0,"",VLOOKUP($A24,'Annex 2 EHV charges'!$A:$O,10,FALSE)),"")</f>
        <v>2.0099999999999998</v>
      </c>
      <c r="H24" s="213">
        <f>IFERROR(IF(VLOOKUP($A24,'Annex 2 EHV charges'!$A:$O,11,FALSE)=0,"",VLOOKUP($A24,'Annex 2 EHV charges'!$A:$O,11,FALSE)),"")</f>
        <v>2.0099999999999998</v>
      </c>
    </row>
    <row r="25" spans="1:8" ht="25.5" x14ac:dyDescent="0.2">
      <c r="A25" s="209">
        <f t="array" ref="A25">IFERROR(INDEX('Annex 2 EHV charges'!$A$11:$A$260, MATCH(0, IF(ISBLANK('Annex 2 EHV charges'!$A$11:$A$260),1, COUNTIF(A$4:$A24, 'Annex 2 EHV charges'!$A$11:$A$260)), 0)),"")</f>
        <v>840</v>
      </c>
      <c r="B25" s="209">
        <f>IF($A25="","",VLOOKUP($A25,'Annex 2 EHV charges'!$A:$O,2,0))</f>
        <v>840</v>
      </c>
      <c r="C25" s="210" t="str">
        <f>IF($A25="","",VLOOKUP($A25,'Annex 2 EHV charges'!$A:$O,3,0))</f>
        <v>1100050311194,
1100050311185</v>
      </c>
      <c r="D25" s="209" t="str">
        <f>IF($A25="","",VLOOKUP($A25,'Annex 2 EHV charges'!$A:$O,7,0))</f>
        <v>St Gobain</v>
      </c>
      <c r="E25" s="211">
        <f>IFERROR(IF(VLOOKUP($A25,'Annex 2 EHV charges'!$A:$O,8,FALSE)=0,"",VLOOKUP($A25,'Annex 2 EHV charges'!$A:$O,8,FALSE)),"")</f>
        <v>1.2170000000000001</v>
      </c>
      <c r="F25" s="212">
        <f>IFERROR(IF(VLOOKUP($A25,'Annex 2 EHV charges'!$A:$O,9,FALSE)=0,"",VLOOKUP($A25,'Annex 2 EHV charges'!$A:$O,9,FALSE)),"")</f>
        <v>459.18</v>
      </c>
      <c r="G25" s="213">
        <f>IFERROR(IF(VLOOKUP($A25,'Annex 2 EHV charges'!$A:$O,10,FALSE)=0,"",VLOOKUP($A25,'Annex 2 EHV charges'!$A:$O,10,FALSE)),"")</f>
        <v>3.67</v>
      </c>
      <c r="H25" s="213">
        <f>IFERROR(IF(VLOOKUP($A25,'Annex 2 EHV charges'!$A:$O,11,FALSE)=0,"",VLOOKUP($A25,'Annex 2 EHV charges'!$A:$O,11,FALSE)),"")</f>
        <v>3.67</v>
      </c>
    </row>
    <row r="26" spans="1:8" x14ac:dyDescent="0.2">
      <c r="A26" s="209">
        <f t="array" ref="A26">IFERROR(INDEX('Annex 2 EHV charges'!$A$11:$A$260, MATCH(0, IF(ISBLANK('Annex 2 EHV charges'!$A$11:$A$260),1, COUNTIF(A$4:$A25, 'Annex 2 EHV charges'!$A$11:$A$260)), 0)),"")</f>
        <v>841</v>
      </c>
      <c r="B26" s="209">
        <f>IF($A26="","",VLOOKUP($A26,'Annex 2 EHV charges'!$A:$O,2,0))</f>
        <v>841</v>
      </c>
      <c r="C26" s="210">
        <f>IF($A26="","",VLOOKUP($A26,'Annex 2 EHV charges'!$A:$O,3,0))</f>
        <v>1100039603559</v>
      </c>
      <c r="D26" s="209" t="str">
        <f>IF($A26="","",VLOOKUP($A26,'Annex 2 EHV charges'!$A:$O,7,0))</f>
        <v>Toyota</v>
      </c>
      <c r="E26" s="211">
        <f>IFERROR(IF(VLOOKUP($A26,'Annex 2 EHV charges'!$A:$O,8,FALSE)=0,"",VLOOKUP($A26,'Annex 2 EHV charges'!$A:$O,8,FALSE)),"")</f>
        <v>1.2210000000000001</v>
      </c>
      <c r="F26" s="212">
        <f>IFERROR(IF(VLOOKUP($A26,'Annex 2 EHV charges'!$A:$O,9,FALSE)=0,"",VLOOKUP($A26,'Annex 2 EHV charges'!$A:$O,9,FALSE)),"")</f>
        <v>7492.26</v>
      </c>
      <c r="G26" s="213">
        <f>IFERROR(IF(VLOOKUP($A26,'Annex 2 EHV charges'!$A:$O,10,FALSE)=0,"",VLOOKUP($A26,'Annex 2 EHV charges'!$A:$O,10,FALSE)),"")</f>
        <v>2.4</v>
      </c>
      <c r="H26" s="213">
        <f>IFERROR(IF(VLOOKUP($A26,'Annex 2 EHV charges'!$A:$O,11,FALSE)=0,"",VLOOKUP($A26,'Annex 2 EHV charges'!$A:$O,11,FALSE)),"")</f>
        <v>2.4</v>
      </c>
    </row>
    <row r="27" spans="1:8" x14ac:dyDescent="0.2">
      <c r="A27" s="209">
        <f t="array" ref="A27">IFERROR(INDEX('Annex 2 EHV charges'!$A$11:$A$260, MATCH(0, IF(ISBLANK('Annex 2 EHV charges'!$A$11:$A$260),1, COUNTIF(A$4:$A26, 'Annex 2 EHV charges'!$A$11:$A$260)), 0)),"")</f>
        <v>842</v>
      </c>
      <c r="B27" s="209">
        <f>IF($A27="","",VLOOKUP($A27,'Annex 2 EHV charges'!$A:$O,2,0))</f>
        <v>842</v>
      </c>
      <c r="C27" s="210">
        <f>IF($A27="","",VLOOKUP($A27,'Annex 2 EHV charges'!$A:$O,3,0))</f>
        <v>1100039600051</v>
      </c>
      <c r="D27" s="209" t="str">
        <f>IF($A27="","",VLOOKUP($A27,'Annex 2 EHV charges'!$A:$O,7,0))</f>
        <v>Derby Co-Generation</v>
      </c>
      <c r="E27" s="211" t="str">
        <f>IFERROR(IF(VLOOKUP($A27,'Annex 2 EHV charges'!$A:$O,8,FALSE)=0,"",VLOOKUP($A27,'Annex 2 EHV charges'!$A:$O,8,FALSE)),"")</f>
        <v/>
      </c>
      <c r="F27" s="212">
        <f>IFERROR(IF(VLOOKUP($A27,'Annex 2 EHV charges'!$A:$O,9,FALSE)=0,"",VLOOKUP($A27,'Annex 2 EHV charges'!$A:$O,9,FALSE)),"")</f>
        <v>106.45</v>
      </c>
      <c r="G27" s="213">
        <f>IFERROR(IF(VLOOKUP($A27,'Annex 2 EHV charges'!$A:$O,10,FALSE)=0,"",VLOOKUP($A27,'Annex 2 EHV charges'!$A:$O,10,FALSE)),"")</f>
        <v>2.08</v>
      </c>
      <c r="H27" s="213">
        <f>IFERROR(IF(VLOOKUP($A27,'Annex 2 EHV charges'!$A:$O,11,FALSE)=0,"",VLOOKUP($A27,'Annex 2 EHV charges'!$A:$O,11,FALSE)),"")</f>
        <v>2.08</v>
      </c>
    </row>
    <row r="28" spans="1:8" ht="25.5" x14ac:dyDescent="0.2">
      <c r="A28" s="209">
        <f t="array" ref="A28">IFERROR(INDEX('Annex 2 EHV charges'!$A$11:$A$260, MATCH(0, IF(ISBLANK('Annex 2 EHV charges'!$A$11:$A$260),1, COUNTIF(A$4:$A27, 'Annex 2 EHV charges'!$A$11:$A$260)), 0)),"")</f>
        <v>843</v>
      </c>
      <c r="B28" s="209">
        <f>IF($A28="","",VLOOKUP($A28,'Annex 2 EHV charges'!$A:$O,2,0))</f>
        <v>843</v>
      </c>
      <c r="C28" s="210" t="str">
        <f>IF($A28="","",VLOOKUP($A28,'Annex 2 EHV charges'!$A:$O,3,0))</f>
        <v>1100039600060,
1100050311167</v>
      </c>
      <c r="D28" s="209" t="str">
        <f>IF($A28="","",VLOOKUP($A28,'Annex 2 EHV charges'!$A:$O,7,0))</f>
        <v>Rolls Royce Sinfin C</v>
      </c>
      <c r="E28" s="211">
        <f>IFERROR(IF(VLOOKUP($A28,'Annex 2 EHV charges'!$A:$O,8,FALSE)=0,"",VLOOKUP($A28,'Annex 2 EHV charges'!$A:$O,8,FALSE)),"")</f>
        <v>1.212</v>
      </c>
      <c r="F28" s="212">
        <f>IFERROR(IF(VLOOKUP($A28,'Annex 2 EHV charges'!$A:$O,9,FALSE)=0,"",VLOOKUP($A28,'Annex 2 EHV charges'!$A:$O,9,FALSE)),"")</f>
        <v>11002.69</v>
      </c>
      <c r="G28" s="213">
        <f>IFERROR(IF(VLOOKUP($A28,'Annex 2 EHV charges'!$A:$O,10,FALSE)=0,"",VLOOKUP($A28,'Annex 2 EHV charges'!$A:$O,10,FALSE)),"")</f>
        <v>0.96</v>
      </c>
      <c r="H28" s="213">
        <f>IFERROR(IF(VLOOKUP($A28,'Annex 2 EHV charges'!$A:$O,11,FALSE)=0,"",VLOOKUP($A28,'Annex 2 EHV charges'!$A:$O,11,FALSE)),"")</f>
        <v>0.96</v>
      </c>
    </row>
    <row r="29" spans="1:8" x14ac:dyDescent="0.2">
      <c r="A29" s="209">
        <f t="array" ref="A29">IFERROR(INDEX('Annex 2 EHV charges'!$A$11:$A$260, MATCH(0, IF(ISBLANK('Annex 2 EHV charges'!$A$11:$A$260),1, COUNTIF(A$4:$A28, 'Annex 2 EHV charges'!$A$11:$A$260)), 0)),"")</f>
        <v>844</v>
      </c>
      <c r="B29" s="209">
        <f>IF($A29="","",VLOOKUP($A29,'Annex 2 EHV charges'!$A:$O,2,0))</f>
        <v>844</v>
      </c>
      <c r="C29" s="210">
        <f>IF($A29="","",VLOOKUP($A29,'Annex 2 EHV charges'!$A:$O,3,0))</f>
        <v>1100039671841</v>
      </c>
      <c r="D29" s="209" t="str">
        <f>IF($A29="","",VLOOKUP($A29,'Annex 2 EHV charges'!$A:$O,7,0))</f>
        <v>ABR Foods</v>
      </c>
      <c r="E29" s="211" t="str">
        <f>IFERROR(IF(VLOOKUP($A29,'Annex 2 EHV charges'!$A:$O,8,FALSE)=0,"",VLOOKUP($A29,'Annex 2 EHV charges'!$A:$O,8,FALSE)),"")</f>
        <v/>
      </c>
      <c r="F29" s="212">
        <f>IFERROR(IF(VLOOKUP($A29,'Annex 2 EHV charges'!$A:$O,9,FALSE)=0,"",VLOOKUP($A29,'Annex 2 EHV charges'!$A:$O,9,FALSE)),"")</f>
        <v>433.95</v>
      </c>
      <c r="G29" s="213">
        <f>IFERROR(IF(VLOOKUP($A29,'Annex 2 EHV charges'!$A:$O,10,FALSE)=0,"",VLOOKUP($A29,'Annex 2 EHV charges'!$A:$O,10,FALSE)),"")</f>
        <v>1.42</v>
      </c>
      <c r="H29" s="213">
        <f>IFERROR(IF(VLOOKUP($A29,'Annex 2 EHV charges'!$A:$O,11,FALSE)=0,"",VLOOKUP($A29,'Annex 2 EHV charges'!$A:$O,11,FALSE)),"")</f>
        <v>1.42</v>
      </c>
    </row>
    <row r="30" spans="1:8" x14ac:dyDescent="0.2">
      <c r="A30" s="209">
        <f t="array" ref="A30">IFERROR(INDEX('Annex 2 EHV charges'!$A$11:$A$260, MATCH(0, IF(ISBLANK('Annex 2 EHV charges'!$A$11:$A$260),1, COUNTIF(A$4:$A29, 'Annex 2 EHV charges'!$A$11:$A$260)), 0)),"")</f>
        <v>845</v>
      </c>
      <c r="B30" s="209">
        <f>IF($A30="","",VLOOKUP($A30,'Annex 2 EHV charges'!$A:$O,2,0))</f>
        <v>845</v>
      </c>
      <c r="C30" s="210">
        <f>IF($A30="","",VLOOKUP($A30,'Annex 2 EHV charges'!$A:$O,3,0))</f>
        <v>1160001236210</v>
      </c>
      <c r="D30" s="209" t="str">
        <f>IF($A30="","",VLOOKUP($A30,'Annex 2 EHV charges'!$A:$O,7,0))</f>
        <v>Petsoe Wind Farm</v>
      </c>
      <c r="E30" s="211" t="str">
        <f>IFERROR(IF(VLOOKUP($A30,'Annex 2 EHV charges'!$A:$O,8,FALSE)=0,"",VLOOKUP($A30,'Annex 2 EHV charges'!$A:$O,8,FALSE)),"")</f>
        <v/>
      </c>
      <c r="F30" s="212">
        <f>IFERROR(IF(VLOOKUP($A30,'Annex 2 EHV charges'!$A:$O,9,FALSE)=0,"",VLOOKUP($A30,'Annex 2 EHV charges'!$A:$O,9,FALSE)),"")</f>
        <v>16.54</v>
      </c>
      <c r="G30" s="213">
        <f>IFERROR(IF(VLOOKUP($A30,'Annex 2 EHV charges'!$A:$O,10,FALSE)=0,"",VLOOKUP($A30,'Annex 2 EHV charges'!$A:$O,10,FALSE)),"")</f>
        <v>1.66</v>
      </c>
      <c r="H30" s="213">
        <f>IFERROR(IF(VLOOKUP($A30,'Annex 2 EHV charges'!$A:$O,11,FALSE)=0,"",VLOOKUP($A30,'Annex 2 EHV charges'!$A:$O,11,FALSE)),"")</f>
        <v>1.66</v>
      </c>
    </row>
    <row r="31" spans="1:8" x14ac:dyDescent="0.2">
      <c r="A31" s="209">
        <f t="array" ref="A31">IFERROR(INDEX('Annex 2 EHV charges'!$A$11:$A$260, MATCH(0, IF(ISBLANK('Annex 2 EHV charges'!$A$11:$A$260),1, COUNTIF(A$4:$A30, 'Annex 2 EHV charges'!$A$11:$A$260)), 0)),"")</f>
        <v>846</v>
      </c>
      <c r="B31" s="209">
        <f>IF($A31="","",VLOOKUP($A31,'Annex 2 EHV charges'!$A:$O,2,0))</f>
        <v>846</v>
      </c>
      <c r="C31" s="210">
        <f>IF($A31="","",VLOOKUP($A31,'Annex 2 EHV charges'!$A:$O,3,0))</f>
        <v>1100039600042</v>
      </c>
      <c r="D31" s="209" t="str">
        <f>IF($A31="","",VLOOKUP($A31,'Annex 2 EHV charges'!$A:$O,7,0))</f>
        <v>Castle Cement</v>
      </c>
      <c r="E31" s="211" t="str">
        <f>IFERROR(IF(VLOOKUP($A31,'Annex 2 EHV charges'!$A:$O,8,FALSE)=0,"",VLOOKUP($A31,'Annex 2 EHV charges'!$A:$O,8,FALSE)),"")</f>
        <v/>
      </c>
      <c r="F31" s="212">
        <f>IFERROR(IF(VLOOKUP($A31,'Annex 2 EHV charges'!$A:$O,9,FALSE)=0,"",VLOOKUP($A31,'Annex 2 EHV charges'!$A:$O,9,FALSE)),"")</f>
        <v>3051.54</v>
      </c>
      <c r="G31" s="213">
        <f>IFERROR(IF(VLOOKUP($A31,'Annex 2 EHV charges'!$A:$O,10,FALSE)=0,"",VLOOKUP($A31,'Annex 2 EHV charges'!$A:$O,10,FALSE)),"")</f>
        <v>3.58</v>
      </c>
      <c r="H31" s="213">
        <f>IFERROR(IF(VLOOKUP($A31,'Annex 2 EHV charges'!$A:$O,11,FALSE)=0,"",VLOOKUP($A31,'Annex 2 EHV charges'!$A:$O,11,FALSE)),"")</f>
        <v>3.58</v>
      </c>
    </row>
    <row r="32" spans="1:8" ht="25.5" x14ac:dyDescent="0.2">
      <c r="A32" s="209">
        <f t="array" ref="A32">IFERROR(INDEX('Annex 2 EHV charges'!$A$11:$A$260, MATCH(0, IF(ISBLANK('Annex 2 EHV charges'!$A$11:$A$260),1, COUNTIF(A$4:$A31, 'Annex 2 EHV charges'!$A$11:$A$260)), 0)),"")</f>
        <v>847</v>
      </c>
      <c r="B32" s="209">
        <f>IF($A32="","",VLOOKUP($A32,'Annex 2 EHV charges'!$A:$O,2,0))</f>
        <v>847</v>
      </c>
      <c r="C32" s="210" t="str">
        <f>IF($A32="","",VLOOKUP($A32,'Annex 2 EHV charges'!$A:$O,3,0))</f>
        <v>1100050013290,
1100050314594</v>
      </c>
      <c r="D32" s="209" t="str">
        <f>IF($A32="","",VLOOKUP($A32,'Annex 2 EHV charges'!$A:$O,7,0))</f>
        <v>Rugby Cement</v>
      </c>
      <c r="E32" s="211" t="str">
        <f>IFERROR(IF(VLOOKUP($A32,'Annex 2 EHV charges'!$A:$O,8,FALSE)=0,"",VLOOKUP($A32,'Annex 2 EHV charges'!$A:$O,8,FALSE)),"")</f>
        <v/>
      </c>
      <c r="F32" s="212">
        <f>IFERROR(IF(VLOOKUP($A32,'Annex 2 EHV charges'!$A:$O,9,FALSE)=0,"",VLOOKUP($A32,'Annex 2 EHV charges'!$A:$O,9,FALSE)),"")</f>
        <v>1353.94</v>
      </c>
      <c r="G32" s="213">
        <f>IFERROR(IF(VLOOKUP($A32,'Annex 2 EHV charges'!$A:$O,10,FALSE)=0,"",VLOOKUP($A32,'Annex 2 EHV charges'!$A:$O,10,FALSE)),"")</f>
        <v>4.68</v>
      </c>
      <c r="H32" s="213">
        <f>IFERROR(IF(VLOOKUP($A32,'Annex 2 EHV charges'!$A:$O,11,FALSE)=0,"",VLOOKUP($A32,'Annex 2 EHV charges'!$A:$O,11,FALSE)),"")</f>
        <v>4.68</v>
      </c>
    </row>
    <row r="33" spans="1:8" x14ac:dyDescent="0.2">
      <c r="A33" s="209">
        <f t="array" ref="A33">IFERROR(INDEX('Annex 2 EHV charges'!$A$11:$A$260, MATCH(0, IF(ISBLANK('Annex 2 EHV charges'!$A$11:$A$260),1, COUNTIF(A$4:$A32, 'Annex 2 EHV charges'!$A$11:$A$260)), 0)),"")</f>
        <v>848</v>
      </c>
      <c r="B33" s="209">
        <f>IF($A33="","",VLOOKUP($A33,'Annex 2 EHV charges'!$A:$O,2,0))</f>
        <v>848</v>
      </c>
      <c r="C33" s="210">
        <f>IF($A33="","",VLOOKUP($A33,'Annex 2 EHV charges'!$A:$O,3,0))</f>
        <v>1100039667446</v>
      </c>
      <c r="D33" s="209" t="str">
        <f>IF($A33="","",VLOOKUP($A33,'Annex 2 EHV charges'!$A:$O,7,0))</f>
        <v>Coventry &amp; Solihull Waste</v>
      </c>
      <c r="E33" s="211" t="str">
        <f>IFERROR(IF(VLOOKUP($A33,'Annex 2 EHV charges'!$A:$O,8,FALSE)=0,"",VLOOKUP($A33,'Annex 2 EHV charges'!$A:$O,8,FALSE)),"")</f>
        <v/>
      </c>
      <c r="F33" s="212">
        <f>IFERROR(IF(VLOOKUP($A33,'Annex 2 EHV charges'!$A:$O,9,FALSE)=0,"",VLOOKUP($A33,'Annex 2 EHV charges'!$A:$O,9,FALSE)),"")</f>
        <v>88.85</v>
      </c>
      <c r="G33" s="213">
        <f>IFERROR(IF(VLOOKUP($A33,'Annex 2 EHV charges'!$A:$O,10,FALSE)=0,"",VLOOKUP($A33,'Annex 2 EHV charges'!$A:$O,10,FALSE)),"")</f>
        <v>1.62</v>
      </c>
      <c r="H33" s="213">
        <f>IFERROR(IF(VLOOKUP($A33,'Annex 2 EHV charges'!$A:$O,11,FALSE)=0,"",VLOOKUP($A33,'Annex 2 EHV charges'!$A:$O,11,FALSE)),"")</f>
        <v>1.62</v>
      </c>
    </row>
    <row r="34" spans="1:8" x14ac:dyDescent="0.2">
      <c r="A34" s="209">
        <f t="array" ref="A34">IFERROR(INDEX('Annex 2 EHV charges'!$A$11:$A$260, MATCH(0, IF(ISBLANK('Annex 2 EHV charges'!$A$11:$A$260),1, COUNTIF(A$4:$A33, 'Annex 2 EHV charges'!$A$11:$A$260)), 0)),"")</f>
        <v>849</v>
      </c>
      <c r="B34" s="209">
        <f>IF($A34="","",VLOOKUP($A34,'Annex 2 EHV charges'!$A:$O,2,0))</f>
        <v>849</v>
      </c>
      <c r="C34" s="210">
        <f>IF($A34="","",VLOOKUP($A34,'Annex 2 EHV charges'!$A:$O,3,0))</f>
        <v>1170000014575</v>
      </c>
      <c r="D34" s="209" t="str">
        <f>IF($A34="","",VLOOKUP($A34,'Annex 2 EHV charges'!$A:$O,7,0))</f>
        <v>Bentinck Generation</v>
      </c>
      <c r="E34" s="211" t="str">
        <f>IFERROR(IF(VLOOKUP($A34,'Annex 2 EHV charges'!$A:$O,8,FALSE)=0,"",VLOOKUP($A34,'Annex 2 EHV charges'!$A:$O,8,FALSE)),"")</f>
        <v/>
      </c>
      <c r="F34" s="212">
        <f>IFERROR(IF(VLOOKUP($A34,'Annex 2 EHV charges'!$A:$O,9,FALSE)=0,"",VLOOKUP($A34,'Annex 2 EHV charges'!$A:$O,9,FALSE)),"")</f>
        <v>7.11</v>
      </c>
      <c r="G34" s="213">
        <f>IFERROR(IF(VLOOKUP($A34,'Annex 2 EHV charges'!$A:$O,10,FALSE)=0,"",VLOOKUP($A34,'Annex 2 EHV charges'!$A:$O,10,FALSE)),"")</f>
        <v>1.74</v>
      </c>
      <c r="H34" s="213">
        <f>IFERROR(IF(VLOOKUP($A34,'Annex 2 EHV charges'!$A:$O,11,FALSE)=0,"",VLOOKUP($A34,'Annex 2 EHV charges'!$A:$O,11,FALSE)),"")</f>
        <v>1.74</v>
      </c>
    </row>
    <row r="35" spans="1:8" x14ac:dyDescent="0.2">
      <c r="A35" s="209">
        <f t="array" ref="A35">IFERROR(INDEX('Annex 2 EHV charges'!$A$11:$A$260, MATCH(0, IF(ISBLANK('Annex 2 EHV charges'!$A$11:$A$260),1, COUNTIF(A$4:$A34, 'Annex 2 EHV charges'!$A$11:$A$260)), 0)),"")</f>
        <v>852</v>
      </c>
      <c r="B35" s="209">
        <f>IF($A35="","",VLOOKUP($A35,'Annex 2 EHV charges'!$A:$O,2,0))</f>
        <v>852</v>
      </c>
      <c r="C35" s="210">
        <f>IF($A35="","",VLOOKUP($A35,'Annex 2 EHV charges'!$A:$O,3,0))</f>
        <v>1100050780529</v>
      </c>
      <c r="D35" s="209" t="str">
        <f>IF($A35="","",VLOOKUP($A35,'Annex 2 EHV charges'!$A:$O,7,0))</f>
        <v>Asfordby 132kV</v>
      </c>
      <c r="E35" s="211" t="str">
        <f>IFERROR(IF(VLOOKUP($A35,'Annex 2 EHV charges'!$A:$O,8,FALSE)=0,"",VLOOKUP($A35,'Annex 2 EHV charges'!$A:$O,8,FALSE)),"")</f>
        <v/>
      </c>
      <c r="F35" s="212">
        <f>IFERROR(IF(VLOOKUP($A35,'Annex 2 EHV charges'!$A:$O,9,FALSE)=0,"",VLOOKUP($A35,'Annex 2 EHV charges'!$A:$O,9,FALSE)),"")</f>
        <v>709.22</v>
      </c>
      <c r="G35" s="213">
        <f>IFERROR(IF(VLOOKUP($A35,'Annex 2 EHV charges'!$A:$O,10,FALSE)=0,"",VLOOKUP($A35,'Annex 2 EHV charges'!$A:$O,10,FALSE)),"")</f>
        <v>2.12</v>
      </c>
      <c r="H35" s="213">
        <f>IFERROR(IF(VLOOKUP($A35,'Annex 2 EHV charges'!$A:$O,11,FALSE)=0,"",VLOOKUP($A35,'Annex 2 EHV charges'!$A:$O,11,FALSE)),"")</f>
        <v>2.12</v>
      </c>
    </row>
    <row r="36" spans="1:8" x14ac:dyDescent="0.2">
      <c r="A36" s="209">
        <f t="array" ref="A36">IFERROR(INDEX('Annex 2 EHV charges'!$A$11:$A$260, MATCH(0, IF(ISBLANK('Annex 2 EHV charges'!$A$11:$A$260),1, COUNTIF(A$4:$A35, 'Annex 2 EHV charges'!$A$11:$A$260)), 0)),"")</f>
        <v>853</v>
      </c>
      <c r="B36" s="209">
        <f>IF($A36="","",VLOOKUP($A36,'Annex 2 EHV charges'!$A:$O,2,0))</f>
        <v>853</v>
      </c>
      <c r="C36" s="210">
        <f>IF($A36="","",VLOOKUP($A36,'Annex 2 EHV charges'!$A:$O,3,0))</f>
        <v>1100770095532</v>
      </c>
      <c r="D36" s="209" t="str">
        <f>IF($A36="","",VLOOKUP($A36,'Annex 2 EHV charges'!$A:$O,7,0))</f>
        <v>Calvert Landfill</v>
      </c>
      <c r="E36" s="211" t="str">
        <f>IFERROR(IF(VLOOKUP($A36,'Annex 2 EHV charges'!$A:$O,8,FALSE)=0,"",VLOOKUP($A36,'Annex 2 EHV charges'!$A:$O,8,FALSE)),"")</f>
        <v/>
      </c>
      <c r="F36" s="212">
        <f>IFERROR(IF(VLOOKUP($A36,'Annex 2 EHV charges'!$A:$O,9,FALSE)=0,"",VLOOKUP($A36,'Annex 2 EHV charges'!$A:$O,9,FALSE)),"")</f>
        <v>27.66</v>
      </c>
      <c r="G36" s="213">
        <f>IFERROR(IF(VLOOKUP($A36,'Annex 2 EHV charges'!$A:$O,10,FALSE)=0,"",VLOOKUP($A36,'Annex 2 EHV charges'!$A:$O,10,FALSE)),"")</f>
        <v>1.39</v>
      </c>
      <c r="H36" s="213">
        <f>IFERROR(IF(VLOOKUP($A36,'Annex 2 EHV charges'!$A:$O,11,FALSE)=0,"",VLOOKUP($A36,'Annex 2 EHV charges'!$A:$O,11,FALSE)),"")</f>
        <v>1.39</v>
      </c>
    </row>
    <row r="37" spans="1:8" x14ac:dyDescent="0.2">
      <c r="A37" s="209">
        <f t="array" ref="A37">IFERROR(INDEX('Annex 2 EHV charges'!$A$11:$A$260, MATCH(0, IF(ISBLANK('Annex 2 EHV charges'!$A$11:$A$260),1, COUNTIF(A$4:$A36, 'Annex 2 EHV charges'!$A$11:$A$260)), 0)),"")</f>
        <v>854</v>
      </c>
      <c r="B37" s="209">
        <f>IF($A37="","",VLOOKUP($A37,'Annex 2 EHV charges'!$A:$O,2,0))</f>
        <v>854</v>
      </c>
      <c r="C37" s="210">
        <f>IF($A37="","",VLOOKUP($A37,'Annex 2 EHV charges'!$A:$O,3,0))</f>
        <v>1100770104666</v>
      </c>
      <c r="D37" s="209" t="str">
        <f>IF($A37="","",VLOOKUP($A37,'Annex 2 EHV charges'!$A:$O,7,0))</f>
        <v>Weldon Landfill</v>
      </c>
      <c r="E37" s="211" t="str">
        <f>IFERROR(IF(VLOOKUP($A37,'Annex 2 EHV charges'!$A:$O,8,FALSE)=0,"",VLOOKUP($A37,'Annex 2 EHV charges'!$A:$O,8,FALSE)),"")</f>
        <v/>
      </c>
      <c r="F37" s="212">
        <f>IFERROR(IF(VLOOKUP($A37,'Annex 2 EHV charges'!$A:$O,9,FALSE)=0,"",VLOOKUP($A37,'Annex 2 EHV charges'!$A:$O,9,FALSE)),"")</f>
        <v>29.43</v>
      </c>
      <c r="G37" s="213">
        <f>IFERROR(IF(VLOOKUP($A37,'Annex 2 EHV charges'!$A:$O,10,FALSE)=0,"",VLOOKUP($A37,'Annex 2 EHV charges'!$A:$O,10,FALSE)),"")</f>
        <v>1.39</v>
      </c>
      <c r="H37" s="213">
        <f>IFERROR(IF(VLOOKUP($A37,'Annex 2 EHV charges'!$A:$O,11,FALSE)=0,"",VLOOKUP($A37,'Annex 2 EHV charges'!$A:$O,11,FALSE)),"")</f>
        <v>1.39</v>
      </c>
    </row>
    <row r="38" spans="1:8" x14ac:dyDescent="0.2">
      <c r="A38" s="209">
        <f t="array" ref="A38">IFERROR(INDEX('Annex 2 EHV charges'!$A$11:$A$260, MATCH(0, IF(ISBLANK('Annex 2 EHV charges'!$A$11:$A$260),1, COUNTIF(A$4:$A37, 'Annex 2 EHV charges'!$A$11:$A$260)), 0)),"")</f>
        <v>855</v>
      </c>
      <c r="B38" s="209">
        <f>IF($A38="","",VLOOKUP($A38,'Annex 2 EHV charges'!$A:$O,2,0))</f>
        <v>855</v>
      </c>
      <c r="C38" s="210">
        <f>IF($A38="","",VLOOKUP($A38,'Annex 2 EHV charges'!$A:$O,3,0))</f>
        <v>1100770099918</v>
      </c>
      <c r="D38" s="209" t="str">
        <f>IF($A38="","",VLOOKUP($A38,'Annex 2 EHV charges'!$A:$O,7,0))</f>
        <v>Goosy Lodge Power</v>
      </c>
      <c r="E38" s="211" t="str">
        <f>IFERROR(IF(VLOOKUP($A38,'Annex 2 EHV charges'!$A:$O,8,FALSE)=0,"",VLOOKUP($A38,'Annex 2 EHV charges'!$A:$O,8,FALSE)),"")</f>
        <v/>
      </c>
      <c r="F38" s="212">
        <f>IFERROR(IF(VLOOKUP($A38,'Annex 2 EHV charges'!$A:$O,9,FALSE)=0,"",VLOOKUP($A38,'Annex 2 EHV charges'!$A:$O,9,FALSE)),"")</f>
        <v>42.54</v>
      </c>
      <c r="G38" s="213">
        <f>IFERROR(IF(VLOOKUP($A38,'Annex 2 EHV charges'!$A:$O,10,FALSE)=0,"",VLOOKUP($A38,'Annex 2 EHV charges'!$A:$O,10,FALSE)),"")</f>
        <v>1.39</v>
      </c>
      <c r="H38" s="213">
        <f>IFERROR(IF(VLOOKUP($A38,'Annex 2 EHV charges'!$A:$O,11,FALSE)=0,"",VLOOKUP($A38,'Annex 2 EHV charges'!$A:$O,11,FALSE)),"")</f>
        <v>1.39</v>
      </c>
    </row>
    <row r="39" spans="1:8" ht="25.5" x14ac:dyDescent="0.2">
      <c r="A39" s="209">
        <f t="array" ref="A39">IFERROR(INDEX('Annex 2 EHV charges'!$A$11:$A$260, MATCH(0, IF(ISBLANK('Annex 2 EHV charges'!$A$11:$A$260),1, COUNTIF(A$4:$A38, 'Annex 2 EHV charges'!$A$11:$A$260)), 0)),"")</f>
        <v>856</v>
      </c>
      <c r="B39" s="209">
        <f>IF($A39="","",VLOOKUP($A39,'Annex 2 EHV charges'!$A:$O,2,0))</f>
        <v>856</v>
      </c>
      <c r="C39" s="210" t="str">
        <f>IF($A39="","",VLOOKUP($A39,'Annex 2 EHV charges'!$A:$O,3,0))</f>
        <v>1160000116234,
1160000135185</v>
      </c>
      <c r="D39" s="209" t="str">
        <f>IF($A39="","",VLOOKUP($A39,'Annex 2 EHV charges'!$A:$O,7,0))</f>
        <v>BAR Honda</v>
      </c>
      <c r="E39" s="211" t="str">
        <f>IFERROR(IF(VLOOKUP($A39,'Annex 2 EHV charges'!$A:$O,8,FALSE)=0,"",VLOOKUP($A39,'Annex 2 EHV charges'!$A:$O,8,FALSE)),"")</f>
        <v/>
      </c>
      <c r="F39" s="212">
        <f>IFERROR(IF(VLOOKUP($A39,'Annex 2 EHV charges'!$A:$O,9,FALSE)=0,"",VLOOKUP($A39,'Annex 2 EHV charges'!$A:$O,9,FALSE)),"")</f>
        <v>495.48</v>
      </c>
      <c r="G39" s="213">
        <f>IFERROR(IF(VLOOKUP($A39,'Annex 2 EHV charges'!$A:$O,10,FALSE)=0,"",VLOOKUP($A39,'Annex 2 EHV charges'!$A:$O,10,FALSE)),"")</f>
        <v>3.38</v>
      </c>
      <c r="H39" s="213">
        <f>IFERROR(IF(VLOOKUP($A39,'Annex 2 EHV charges'!$A:$O,11,FALSE)=0,"",VLOOKUP($A39,'Annex 2 EHV charges'!$A:$O,11,FALSE)),"")</f>
        <v>3.38</v>
      </c>
    </row>
    <row r="40" spans="1:8" x14ac:dyDescent="0.2">
      <c r="A40" s="209">
        <f t="array" ref="A40">IFERROR(INDEX('Annex 2 EHV charges'!$A$11:$A$260, MATCH(0, IF(ISBLANK('Annex 2 EHV charges'!$A$11:$A$260),1, COUNTIF(A$4:$A39, 'Annex 2 EHV charges'!$A$11:$A$260)), 0)),"")</f>
        <v>857</v>
      </c>
      <c r="B40" s="209">
        <f>IF($A40="","",VLOOKUP($A40,'Annex 2 EHV charges'!$A:$O,2,0))</f>
        <v>857</v>
      </c>
      <c r="C40" s="210">
        <f>IF($A40="","",VLOOKUP($A40,'Annex 2 EHV charges'!$A:$O,3,0))</f>
        <v>1160000226327</v>
      </c>
      <c r="D40" s="209" t="str">
        <f>IF($A40="","",VLOOKUP($A40,'Annex 2 EHV charges'!$A:$O,7,0))</f>
        <v>Burton Wolds Wind Farm</v>
      </c>
      <c r="E40" s="211" t="str">
        <f>IFERROR(IF(VLOOKUP($A40,'Annex 2 EHV charges'!$A:$O,8,FALSE)=0,"",VLOOKUP($A40,'Annex 2 EHV charges'!$A:$O,8,FALSE)),"")</f>
        <v/>
      </c>
      <c r="F40" s="212">
        <f>IFERROR(IF(VLOOKUP($A40,'Annex 2 EHV charges'!$A:$O,9,FALSE)=0,"",VLOOKUP($A40,'Annex 2 EHV charges'!$A:$O,9,FALSE)),"")</f>
        <v>6.3</v>
      </c>
      <c r="G40" s="213">
        <f>IFERROR(IF(VLOOKUP($A40,'Annex 2 EHV charges'!$A:$O,10,FALSE)=0,"",VLOOKUP($A40,'Annex 2 EHV charges'!$A:$O,10,FALSE)),"")</f>
        <v>1.44</v>
      </c>
      <c r="H40" s="213">
        <f>IFERROR(IF(VLOOKUP($A40,'Annex 2 EHV charges'!$A:$O,11,FALSE)=0,"",VLOOKUP($A40,'Annex 2 EHV charges'!$A:$O,11,FALSE)),"")</f>
        <v>1.44</v>
      </c>
    </row>
    <row r="41" spans="1:8" x14ac:dyDescent="0.2">
      <c r="A41" s="209">
        <f t="array" ref="A41">IFERROR(INDEX('Annex 2 EHV charges'!$A$11:$A$260, MATCH(0, IF(ISBLANK('Annex 2 EHV charges'!$A$11:$A$260),1, COUNTIF(A$4:$A40, 'Annex 2 EHV charges'!$A$11:$A$260)), 0)),"")</f>
        <v>858</v>
      </c>
      <c r="B41" s="209">
        <f>IF($A41="","",VLOOKUP($A41,'Annex 2 EHV charges'!$A:$O,2,0))</f>
        <v>858</v>
      </c>
      <c r="C41" s="210">
        <f>IF($A41="","",VLOOKUP($A41,'Annex 2 EHV charges'!$A:$O,3,0))</f>
        <v>1100039606090</v>
      </c>
      <c r="D41" s="209" t="str">
        <f>IF($A41="","",VLOOKUP($A41,'Annex 2 EHV charges'!$A:$O,7,0))</f>
        <v>Network Rail Bretton</v>
      </c>
      <c r="E41" s="211" t="str">
        <f>IFERROR(IF(VLOOKUP($A41,'Annex 2 EHV charges'!$A:$O,8,FALSE)=0,"",VLOOKUP($A41,'Annex 2 EHV charges'!$A:$O,8,FALSE)),"")</f>
        <v/>
      </c>
      <c r="F41" s="212">
        <f>IFERROR(IF(VLOOKUP($A41,'Annex 2 EHV charges'!$A:$O,9,FALSE)=0,"",VLOOKUP($A41,'Annex 2 EHV charges'!$A:$O,9,FALSE)),"")</f>
        <v>8416.8700000000008</v>
      </c>
      <c r="G41" s="213">
        <f>IFERROR(IF(VLOOKUP($A41,'Annex 2 EHV charges'!$A:$O,10,FALSE)=0,"",VLOOKUP($A41,'Annex 2 EHV charges'!$A:$O,10,FALSE)),"")</f>
        <v>3.83</v>
      </c>
      <c r="H41" s="213">
        <f>IFERROR(IF(VLOOKUP($A41,'Annex 2 EHV charges'!$A:$O,11,FALSE)=0,"",VLOOKUP($A41,'Annex 2 EHV charges'!$A:$O,11,FALSE)),"")</f>
        <v>3.83</v>
      </c>
    </row>
    <row r="42" spans="1:8" x14ac:dyDescent="0.2">
      <c r="A42" s="209">
        <f t="array" ref="A42">IFERROR(INDEX('Annex 2 EHV charges'!$A$11:$A$260, MATCH(0, IF(ISBLANK('Annex 2 EHV charges'!$A$11:$A$260),1, COUNTIF(A$4:$A41, 'Annex 2 EHV charges'!$A$11:$A$260)), 0)),"")</f>
        <v>859</v>
      </c>
      <c r="B42" s="209">
        <f>IF($A42="","",VLOOKUP($A42,'Annex 2 EHV charges'!$A:$O,2,0))</f>
        <v>859</v>
      </c>
      <c r="C42" s="210">
        <f>IF($A42="","",VLOOKUP($A42,'Annex 2 EHV charges'!$A:$O,3,0))</f>
        <v>1100770683368</v>
      </c>
      <c r="D42" s="209" t="str">
        <f>IF($A42="","",VLOOKUP($A42,'Annex 2 EHV charges'!$A:$O,7,0))</f>
        <v>Bambers Farm Wind Farm</v>
      </c>
      <c r="E42" s="211" t="str">
        <f>IFERROR(IF(VLOOKUP($A42,'Annex 2 EHV charges'!$A:$O,8,FALSE)=0,"",VLOOKUP($A42,'Annex 2 EHV charges'!$A:$O,8,FALSE)),"")</f>
        <v/>
      </c>
      <c r="F42" s="212">
        <f>IFERROR(IF(VLOOKUP($A42,'Annex 2 EHV charges'!$A:$O,9,FALSE)=0,"",VLOOKUP($A42,'Annex 2 EHV charges'!$A:$O,9,FALSE)),"")</f>
        <v>2.2599999999999998</v>
      </c>
      <c r="G42" s="213">
        <f>IFERROR(IF(VLOOKUP($A42,'Annex 2 EHV charges'!$A:$O,10,FALSE)=0,"",VLOOKUP($A42,'Annex 2 EHV charges'!$A:$O,10,FALSE)),"")</f>
        <v>1.47</v>
      </c>
      <c r="H42" s="213">
        <f>IFERROR(IF(VLOOKUP($A42,'Annex 2 EHV charges'!$A:$O,11,FALSE)=0,"",VLOOKUP($A42,'Annex 2 EHV charges'!$A:$O,11,FALSE)),"")</f>
        <v>1.47</v>
      </c>
    </row>
    <row r="43" spans="1:8" x14ac:dyDescent="0.2">
      <c r="A43" s="209">
        <f t="array" ref="A43">IFERROR(INDEX('Annex 2 EHV charges'!$A$11:$A$260, MATCH(0, IF(ISBLANK('Annex 2 EHV charges'!$A$11:$A$260),1, COUNTIF(A$4:$A42, 'Annex 2 EHV charges'!$A$11:$A$260)), 0)),"")</f>
        <v>860</v>
      </c>
      <c r="B43" s="209">
        <f>IF($A43="","",VLOOKUP($A43,'Annex 2 EHV charges'!$A:$O,2,0))</f>
        <v>860</v>
      </c>
      <c r="C43" s="210">
        <f>IF($A43="","",VLOOKUP($A43,'Annex 2 EHV charges'!$A:$O,3,0))</f>
        <v>1160000213601</v>
      </c>
      <c r="D43" s="209" t="str">
        <f>IF($A43="","",VLOOKUP($A43,'Annex 2 EHV charges'!$A:$O,7,0))</f>
        <v>Vine House Wind Farm</v>
      </c>
      <c r="E43" s="211" t="str">
        <f>IFERROR(IF(VLOOKUP($A43,'Annex 2 EHV charges'!$A:$O,8,FALSE)=0,"",VLOOKUP($A43,'Annex 2 EHV charges'!$A:$O,8,FALSE)),"")</f>
        <v/>
      </c>
      <c r="F43" s="212">
        <f>IFERROR(IF(VLOOKUP($A43,'Annex 2 EHV charges'!$A:$O,9,FALSE)=0,"",VLOOKUP($A43,'Annex 2 EHV charges'!$A:$O,9,FALSE)),"")</f>
        <v>41.1</v>
      </c>
      <c r="G43" s="213">
        <f>IFERROR(IF(VLOOKUP($A43,'Annex 2 EHV charges'!$A:$O,10,FALSE)=0,"",VLOOKUP($A43,'Annex 2 EHV charges'!$A:$O,10,FALSE)),"")</f>
        <v>1.69</v>
      </c>
      <c r="H43" s="213">
        <f>IFERROR(IF(VLOOKUP($A43,'Annex 2 EHV charges'!$A:$O,11,FALSE)=0,"",VLOOKUP($A43,'Annex 2 EHV charges'!$A:$O,11,FALSE)),"")</f>
        <v>1.69</v>
      </c>
    </row>
    <row r="44" spans="1:8" x14ac:dyDescent="0.2">
      <c r="A44" s="209">
        <f t="array" ref="A44">IFERROR(INDEX('Annex 2 EHV charges'!$A$11:$A$260, MATCH(0, IF(ISBLANK('Annex 2 EHV charges'!$A$11:$A$260),1, COUNTIF(A$4:$A43, 'Annex 2 EHV charges'!$A$11:$A$260)), 0)),"")</f>
        <v>861</v>
      </c>
      <c r="B44" s="209">
        <f>IF($A44="","",VLOOKUP($A44,'Annex 2 EHV charges'!$A:$O,2,0))</f>
        <v>861</v>
      </c>
      <c r="C44" s="210">
        <f>IF($A44="","",VLOOKUP($A44,'Annex 2 EHV charges'!$A:$O,3,0))</f>
        <v>1160000154150</v>
      </c>
      <c r="D44" s="209" t="str">
        <f>IF($A44="","",VLOOKUP($A44,'Annex 2 EHV charges'!$A:$O,7,0))</f>
        <v>Red House Wind Farm</v>
      </c>
      <c r="E44" s="211" t="str">
        <f>IFERROR(IF(VLOOKUP($A44,'Annex 2 EHV charges'!$A:$O,8,FALSE)=0,"",VLOOKUP($A44,'Annex 2 EHV charges'!$A:$O,8,FALSE)),"")</f>
        <v/>
      </c>
      <c r="F44" s="212">
        <f>IFERROR(IF(VLOOKUP($A44,'Annex 2 EHV charges'!$A:$O,9,FALSE)=0,"",VLOOKUP($A44,'Annex 2 EHV charges'!$A:$O,9,FALSE)),"")</f>
        <v>8.0500000000000007</v>
      </c>
      <c r="G44" s="213">
        <f>IFERROR(IF(VLOOKUP($A44,'Annex 2 EHV charges'!$A:$O,10,FALSE)=0,"",VLOOKUP($A44,'Annex 2 EHV charges'!$A:$O,10,FALSE)),"")</f>
        <v>1.63</v>
      </c>
      <c r="H44" s="213">
        <f>IFERROR(IF(VLOOKUP($A44,'Annex 2 EHV charges'!$A:$O,11,FALSE)=0,"",VLOOKUP($A44,'Annex 2 EHV charges'!$A:$O,11,FALSE)),"")</f>
        <v>1.63</v>
      </c>
    </row>
    <row r="45" spans="1:8" x14ac:dyDescent="0.2">
      <c r="A45" s="209">
        <f t="array" ref="A45">IFERROR(INDEX('Annex 2 EHV charges'!$A$11:$A$260, MATCH(0, IF(ISBLANK('Annex 2 EHV charges'!$A$11:$A$260),1, COUNTIF(A$4:$A44, 'Annex 2 EHV charges'!$A$11:$A$260)), 0)),"")</f>
        <v>862</v>
      </c>
      <c r="B45" s="209">
        <f>IF($A45="","",VLOOKUP($A45,'Annex 2 EHV charges'!$A:$O,2,0))</f>
        <v>862</v>
      </c>
      <c r="C45" s="210">
        <f>IF($A45="","",VLOOKUP($A45,'Annex 2 EHV charges'!$A:$O,3,0))</f>
        <v>1160000186551</v>
      </c>
      <c r="D45" s="209" t="str">
        <f>IF($A45="","",VLOOKUP($A45,'Annex 2 EHV charges'!$A:$O,7,0))</f>
        <v>Daneshill Landfill</v>
      </c>
      <c r="E45" s="211" t="str">
        <f>IFERROR(IF(VLOOKUP($A45,'Annex 2 EHV charges'!$A:$O,8,FALSE)=0,"",VLOOKUP($A45,'Annex 2 EHV charges'!$A:$O,8,FALSE)),"")</f>
        <v/>
      </c>
      <c r="F45" s="212">
        <f>IFERROR(IF(VLOOKUP($A45,'Annex 2 EHV charges'!$A:$O,9,FALSE)=0,"",VLOOKUP($A45,'Annex 2 EHV charges'!$A:$O,9,FALSE)),"")</f>
        <v>40.65</v>
      </c>
      <c r="G45" s="213">
        <f>IFERROR(IF(VLOOKUP($A45,'Annex 2 EHV charges'!$A:$O,10,FALSE)=0,"",VLOOKUP($A45,'Annex 2 EHV charges'!$A:$O,10,FALSE)),"")</f>
        <v>1.4</v>
      </c>
      <c r="H45" s="213">
        <f>IFERROR(IF(VLOOKUP($A45,'Annex 2 EHV charges'!$A:$O,11,FALSE)=0,"",VLOOKUP($A45,'Annex 2 EHV charges'!$A:$O,11,FALSE)),"")</f>
        <v>1.4</v>
      </c>
    </row>
    <row r="46" spans="1:8" x14ac:dyDescent="0.2">
      <c r="A46" s="209">
        <f t="array" ref="A46">IFERROR(INDEX('Annex 2 EHV charges'!$A$11:$A$260, MATCH(0, IF(ISBLANK('Annex 2 EHV charges'!$A$11:$A$260),1, COUNTIF(A$4:$A45, 'Annex 2 EHV charges'!$A$11:$A$260)), 0)),"")</f>
        <v>863</v>
      </c>
      <c r="B46" s="209">
        <f>IF($A46="","",VLOOKUP($A46,'Annex 2 EHV charges'!$A:$O,2,0))</f>
        <v>863</v>
      </c>
      <c r="C46" s="210">
        <f>IF($A46="","",VLOOKUP($A46,'Annex 2 EHV charges'!$A:$O,3,0))</f>
        <v>1130000053950</v>
      </c>
      <c r="D46" s="209" t="str">
        <f>IF($A46="","",VLOOKUP($A46,'Annex 2 EHV charges'!$A:$O,7,0))</f>
        <v>Corby Power demand</v>
      </c>
      <c r="E46" s="211" t="str">
        <f>IFERROR(IF(VLOOKUP($A46,'Annex 2 EHV charges'!$A:$O,8,FALSE)=0,"",VLOOKUP($A46,'Annex 2 EHV charges'!$A:$O,8,FALSE)),"")</f>
        <v/>
      </c>
      <c r="F46" s="212">
        <f>IFERROR(IF(VLOOKUP($A46,'Annex 2 EHV charges'!$A:$O,9,FALSE)=0,"",VLOOKUP($A46,'Annex 2 EHV charges'!$A:$O,9,FALSE)),"")</f>
        <v>673.27</v>
      </c>
      <c r="G46" s="213">
        <f>IFERROR(IF(VLOOKUP($A46,'Annex 2 EHV charges'!$A:$O,10,FALSE)=0,"",VLOOKUP($A46,'Annex 2 EHV charges'!$A:$O,10,FALSE)),"")</f>
        <v>2.34</v>
      </c>
      <c r="H46" s="213">
        <f>IFERROR(IF(VLOOKUP($A46,'Annex 2 EHV charges'!$A:$O,11,FALSE)=0,"",VLOOKUP($A46,'Annex 2 EHV charges'!$A:$O,11,FALSE)),"")</f>
        <v>2.34</v>
      </c>
    </row>
    <row r="47" spans="1:8" x14ac:dyDescent="0.2">
      <c r="A47" s="209">
        <f t="array" ref="A47">IFERROR(INDEX('Annex 2 EHV charges'!$A$11:$A$260, MATCH(0, IF(ISBLANK('Annex 2 EHV charges'!$A$11:$A$260),1, COUNTIF(A$4:$A46, 'Annex 2 EHV charges'!$A$11:$A$260)), 0)),"")</f>
        <v>864</v>
      </c>
      <c r="B47" s="209">
        <f>IF($A47="","",VLOOKUP($A47,'Annex 2 EHV charges'!$A:$O,2,0))</f>
        <v>864</v>
      </c>
      <c r="C47" s="210">
        <f>IF($A47="","",VLOOKUP($A47,'Annex 2 EHV charges'!$A:$O,3,0))</f>
        <v>1160000745093</v>
      </c>
      <c r="D47" s="209" t="str">
        <f>IF($A47="","",VLOOKUP($A47,'Annex 2 EHV charges'!$A:$O,7,0))</f>
        <v>Newton Longville Landfill</v>
      </c>
      <c r="E47" s="211" t="str">
        <f>IFERROR(IF(VLOOKUP($A47,'Annex 2 EHV charges'!$A:$O,8,FALSE)=0,"",VLOOKUP($A47,'Annex 2 EHV charges'!$A:$O,8,FALSE)),"")</f>
        <v/>
      </c>
      <c r="F47" s="212">
        <f>IFERROR(IF(VLOOKUP($A47,'Annex 2 EHV charges'!$A:$O,9,FALSE)=0,"",VLOOKUP($A47,'Annex 2 EHV charges'!$A:$O,9,FALSE)),"")</f>
        <v>51.84</v>
      </c>
      <c r="G47" s="213">
        <f>IFERROR(IF(VLOOKUP($A47,'Annex 2 EHV charges'!$A:$O,10,FALSE)=0,"",VLOOKUP($A47,'Annex 2 EHV charges'!$A:$O,10,FALSE)),"")</f>
        <v>1.39</v>
      </c>
      <c r="H47" s="213">
        <f>IFERROR(IF(VLOOKUP($A47,'Annex 2 EHV charges'!$A:$O,11,FALSE)=0,"",VLOOKUP($A47,'Annex 2 EHV charges'!$A:$O,11,FALSE)),"")</f>
        <v>1.39</v>
      </c>
    </row>
    <row r="48" spans="1:8" x14ac:dyDescent="0.2">
      <c r="A48" s="209">
        <f t="array" ref="A48">IFERROR(INDEX('Annex 2 EHV charges'!$A$11:$A$260, MATCH(0, IF(ISBLANK('Annex 2 EHV charges'!$A$11:$A$260),1, COUNTIF(A$4:$A47, 'Annex 2 EHV charges'!$A$11:$A$260)), 0)),"")</f>
        <v>865</v>
      </c>
      <c r="B48" s="209">
        <f>IF($A48="","",VLOOKUP($A48,'Annex 2 EHV charges'!$A:$O,2,0))</f>
        <v>865</v>
      </c>
      <c r="C48" s="210">
        <f>IF($A48="","",VLOOKUP($A48,'Annex 2 EHV charges'!$A:$O,3,0))</f>
        <v>1160000909822</v>
      </c>
      <c r="D48" s="209" t="str">
        <f>IF($A48="","",VLOOKUP($A48,'Annex 2 EHV charges'!$A:$O,7,0))</f>
        <v>Hollies Wind Farm</v>
      </c>
      <c r="E48" s="211" t="str">
        <f>IFERROR(IF(VLOOKUP($A48,'Annex 2 EHV charges'!$A:$O,8,FALSE)=0,"",VLOOKUP($A48,'Annex 2 EHV charges'!$A:$O,8,FALSE)),"")</f>
        <v/>
      </c>
      <c r="F48" s="212">
        <f>IFERROR(IF(VLOOKUP($A48,'Annex 2 EHV charges'!$A:$O,9,FALSE)=0,"",VLOOKUP($A48,'Annex 2 EHV charges'!$A:$O,9,FALSE)),"")</f>
        <v>1.78</v>
      </c>
      <c r="G48" s="213">
        <f>IFERROR(IF(VLOOKUP($A48,'Annex 2 EHV charges'!$A:$O,10,FALSE)=0,"",VLOOKUP($A48,'Annex 2 EHV charges'!$A:$O,10,FALSE)),"")</f>
        <v>1.63</v>
      </c>
      <c r="H48" s="213">
        <f>IFERROR(IF(VLOOKUP($A48,'Annex 2 EHV charges'!$A:$O,11,FALSE)=0,"",VLOOKUP($A48,'Annex 2 EHV charges'!$A:$O,11,FALSE)),"")</f>
        <v>1.63</v>
      </c>
    </row>
    <row r="49" spans="1:8" x14ac:dyDescent="0.2">
      <c r="A49" s="209">
        <f t="array" ref="A49">IFERROR(INDEX('Annex 2 EHV charges'!$A$11:$A$260, MATCH(0, IF(ISBLANK('Annex 2 EHV charges'!$A$11:$A$260),1, COUNTIF(A$4:$A48, 'Annex 2 EHV charges'!$A$11:$A$260)), 0)),"")</f>
        <v>866</v>
      </c>
      <c r="B49" s="209">
        <f>IF($A49="","",VLOOKUP($A49,'Annex 2 EHV charges'!$A:$O,2,0))</f>
        <v>866</v>
      </c>
      <c r="C49" s="210">
        <f>IF($A49="","",VLOOKUP($A49,'Annex 2 EHV charges'!$A:$O,3,0))</f>
        <v>1130000044004</v>
      </c>
      <c r="D49" s="209" t="str">
        <f>IF($A49="","",VLOOKUP($A49,'Annex 2 EHV charges'!$A:$O,7,0))</f>
        <v>Lynn Wind Farm</v>
      </c>
      <c r="E49" s="211" t="str">
        <f>IFERROR(IF(VLOOKUP($A49,'Annex 2 EHV charges'!$A:$O,8,FALSE)=0,"",VLOOKUP($A49,'Annex 2 EHV charges'!$A:$O,8,FALSE)),"")</f>
        <v/>
      </c>
      <c r="F49" s="212">
        <f>IFERROR(IF(VLOOKUP($A49,'Annex 2 EHV charges'!$A:$O,9,FALSE)=0,"",VLOOKUP($A49,'Annex 2 EHV charges'!$A:$O,9,FALSE)),"")</f>
        <v>158.35</v>
      </c>
      <c r="G49" s="213">
        <f>IFERROR(IF(VLOOKUP($A49,'Annex 2 EHV charges'!$A:$O,10,FALSE)=0,"",VLOOKUP($A49,'Annex 2 EHV charges'!$A:$O,10,FALSE)),"")</f>
        <v>1.68</v>
      </c>
      <c r="H49" s="213">
        <f>IFERROR(IF(VLOOKUP($A49,'Annex 2 EHV charges'!$A:$O,11,FALSE)=0,"",VLOOKUP($A49,'Annex 2 EHV charges'!$A:$O,11,FALSE)),"")</f>
        <v>1.68</v>
      </c>
    </row>
    <row r="50" spans="1:8" x14ac:dyDescent="0.2">
      <c r="A50" s="209">
        <f t="array" ref="A50">IFERROR(INDEX('Annex 2 EHV charges'!$A$11:$A$260, MATCH(0, IF(ISBLANK('Annex 2 EHV charges'!$A$11:$A$260),1, COUNTIF(A$4:$A49, 'Annex 2 EHV charges'!$A$11:$A$260)), 0)),"")</f>
        <v>867</v>
      </c>
      <c r="B50" s="209">
        <f>IF($A50="","",VLOOKUP($A50,'Annex 2 EHV charges'!$A:$O,2,0))</f>
        <v>867</v>
      </c>
      <c r="C50" s="210">
        <f>IF($A50="","",VLOOKUP($A50,'Annex 2 EHV charges'!$A:$O,3,0))</f>
        <v>1130000044022</v>
      </c>
      <c r="D50" s="209" t="str">
        <f>IF($A50="","",VLOOKUP($A50,'Annex 2 EHV charges'!$A:$O,7,0))</f>
        <v>Inner Dowsing Wind Farm</v>
      </c>
      <c r="E50" s="211" t="str">
        <f>IFERROR(IF(VLOOKUP($A50,'Annex 2 EHV charges'!$A:$O,8,FALSE)=0,"",VLOOKUP($A50,'Annex 2 EHV charges'!$A:$O,8,FALSE)),"")</f>
        <v/>
      </c>
      <c r="F50" s="212">
        <f>IFERROR(IF(VLOOKUP($A50,'Annex 2 EHV charges'!$A:$O,9,FALSE)=0,"",VLOOKUP($A50,'Annex 2 EHV charges'!$A:$O,9,FALSE)),"")</f>
        <v>158.35</v>
      </c>
      <c r="G50" s="213">
        <f>IFERROR(IF(VLOOKUP($A50,'Annex 2 EHV charges'!$A:$O,10,FALSE)=0,"",VLOOKUP($A50,'Annex 2 EHV charges'!$A:$O,10,FALSE)),"")</f>
        <v>1.67</v>
      </c>
      <c r="H50" s="213">
        <f>IFERROR(IF(VLOOKUP($A50,'Annex 2 EHV charges'!$A:$O,11,FALSE)=0,"",VLOOKUP($A50,'Annex 2 EHV charges'!$A:$O,11,FALSE)),"")</f>
        <v>1.67</v>
      </c>
    </row>
    <row r="51" spans="1:8" x14ac:dyDescent="0.2">
      <c r="A51" s="209">
        <f t="array" ref="A51">IFERROR(INDEX('Annex 2 EHV charges'!$A$11:$A$260, MATCH(0, IF(ISBLANK('Annex 2 EHV charges'!$A$11:$A$260),1, COUNTIF(A$4:$A50, 'Annex 2 EHV charges'!$A$11:$A$260)), 0)),"")</f>
        <v>868</v>
      </c>
      <c r="B51" s="209">
        <f>IF($A51="","",VLOOKUP($A51,'Annex 2 EHV charges'!$A:$O,2,0))</f>
        <v>868</v>
      </c>
      <c r="C51" s="210">
        <f>IF($A51="","",VLOOKUP($A51,'Annex 2 EHV charges'!$A:$O,3,0))</f>
        <v>1160000999037</v>
      </c>
      <c r="D51" s="209" t="str">
        <f>IF($A51="","",VLOOKUP($A51,'Annex 2 EHV charges'!$A:$O,7,0))</f>
        <v>Bicker Fen</v>
      </c>
      <c r="E51" s="211" t="str">
        <f>IFERROR(IF(VLOOKUP($A51,'Annex 2 EHV charges'!$A:$O,8,FALSE)=0,"",VLOOKUP($A51,'Annex 2 EHV charges'!$A:$O,8,FALSE)),"")</f>
        <v/>
      </c>
      <c r="F51" s="212">
        <f>IFERROR(IF(VLOOKUP($A51,'Annex 2 EHV charges'!$A:$O,9,FALSE)=0,"",VLOOKUP($A51,'Annex 2 EHV charges'!$A:$O,9,FALSE)),"")</f>
        <v>23.6</v>
      </c>
      <c r="G51" s="213">
        <f>IFERROR(IF(VLOOKUP($A51,'Annex 2 EHV charges'!$A:$O,10,FALSE)=0,"",VLOOKUP($A51,'Annex 2 EHV charges'!$A:$O,10,FALSE)),"")</f>
        <v>1.46</v>
      </c>
      <c r="H51" s="213">
        <f>IFERROR(IF(VLOOKUP($A51,'Annex 2 EHV charges'!$A:$O,11,FALSE)=0,"",VLOOKUP($A51,'Annex 2 EHV charges'!$A:$O,11,FALSE)),"")</f>
        <v>1.46</v>
      </c>
    </row>
    <row r="52" spans="1:8" x14ac:dyDescent="0.2">
      <c r="A52" s="209">
        <f t="array" ref="A52">IFERROR(INDEX('Annex 2 EHV charges'!$A$11:$A$260, MATCH(0, IF(ISBLANK('Annex 2 EHV charges'!$A$11:$A$260),1, COUNTIF(A$4:$A51, 'Annex 2 EHV charges'!$A$11:$A$260)), 0)),"")</f>
        <v>869</v>
      </c>
      <c r="B52" s="209">
        <f>IF($A52="","",VLOOKUP($A52,'Annex 2 EHV charges'!$A:$O,2,0))</f>
        <v>869</v>
      </c>
      <c r="C52" s="210">
        <f>IF($A52="","",VLOOKUP($A52,'Annex 2 EHV charges'!$A:$O,3,0))</f>
        <v>1100039667455</v>
      </c>
      <c r="D52" s="209" t="str">
        <f>IF($A52="","",VLOOKUP($A52,'Annex 2 EHV charges'!$A:$O,7,0))</f>
        <v>London Road Heat Station</v>
      </c>
      <c r="E52" s="211" t="str">
        <f>IFERROR(IF(VLOOKUP($A52,'Annex 2 EHV charges'!$A:$O,8,FALSE)=0,"",VLOOKUP($A52,'Annex 2 EHV charges'!$A:$O,8,FALSE)),"")</f>
        <v/>
      </c>
      <c r="F52" s="212">
        <f>IFERROR(IF(VLOOKUP($A52,'Annex 2 EHV charges'!$A:$O,9,FALSE)=0,"",VLOOKUP($A52,'Annex 2 EHV charges'!$A:$O,9,FALSE)),"")</f>
        <v>45.4</v>
      </c>
      <c r="G52" s="213">
        <f>IFERROR(IF(VLOOKUP($A52,'Annex 2 EHV charges'!$A:$O,10,FALSE)=0,"",VLOOKUP($A52,'Annex 2 EHV charges'!$A:$O,10,FALSE)),"")</f>
        <v>1.47</v>
      </c>
      <c r="H52" s="213">
        <f>IFERROR(IF(VLOOKUP($A52,'Annex 2 EHV charges'!$A:$O,11,FALSE)=0,"",VLOOKUP($A52,'Annex 2 EHV charges'!$A:$O,11,FALSE)),"")</f>
        <v>1.47</v>
      </c>
    </row>
    <row r="53" spans="1:8" x14ac:dyDescent="0.2">
      <c r="A53" s="209">
        <f t="array" ref="A53">IFERROR(INDEX('Annex 2 EHV charges'!$A$11:$A$260, MATCH(0, IF(ISBLANK('Annex 2 EHV charges'!$A$11:$A$260),1, COUNTIF(A$4:$A52, 'Annex 2 EHV charges'!$A$11:$A$260)), 0)),"")</f>
        <v>870</v>
      </c>
      <c r="B53" s="209">
        <f>IF($A53="","",VLOOKUP($A53,'Annex 2 EHV charges'!$A:$O,2,0))</f>
        <v>870</v>
      </c>
      <c r="C53" s="210">
        <f>IF($A53="","",VLOOKUP($A53,'Annex 2 EHV charges'!$A:$O,3,0))</f>
        <v>1160001253330</v>
      </c>
      <c r="D53" s="209" t="str">
        <f>IF($A53="","",VLOOKUP($A53,'Annex 2 EHV charges'!$A:$O,7,0))</f>
        <v>Lindhurst Wind Farm</v>
      </c>
      <c r="E53" s="211" t="str">
        <f>IFERROR(IF(VLOOKUP($A53,'Annex 2 EHV charges'!$A:$O,8,FALSE)=0,"",VLOOKUP($A53,'Annex 2 EHV charges'!$A:$O,8,FALSE)),"")</f>
        <v/>
      </c>
      <c r="F53" s="212">
        <f>IFERROR(IF(VLOOKUP($A53,'Annex 2 EHV charges'!$A:$O,9,FALSE)=0,"",VLOOKUP($A53,'Annex 2 EHV charges'!$A:$O,9,FALSE)),"")</f>
        <v>13.93</v>
      </c>
      <c r="G53" s="213">
        <f>IFERROR(IF(VLOOKUP($A53,'Annex 2 EHV charges'!$A:$O,10,FALSE)=0,"",VLOOKUP($A53,'Annex 2 EHV charges'!$A:$O,10,FALSE)),"")</f>
        <v>1.65</v>
      </c>
      <c r="H53" s="213">
        <f>IFERROR(IF(VLOOKUP($A53,'Annex 2 EHV charges'!$A:$O,11,FALSE)=0,"",VLOOKUP($A53,'Annex 2 EHV charges'!$A:$O,11,FALSE)),"")</f>
        <v>1.65</v>
      </c>
    </row>
    <row r="54" spans="1:8" x14ac:dyDescent="0.2">
      <c r="A54" s="209">
        <f t="array" ref="A54">IFERROR(INDEX('Annex 2 EHV charges'!$A$11:$A$260, MATCH(0, IF(ISBLANK('Annex 2 EHV charges'!$A$11:$A$260),1, COUNTIF(A$4:$A53, 'Annex 2 EHV charges'!$A$11:$A$260)), 0)),"")</f>
        <v>871</v>
      </c>
      <c r="B54" s="209">
        <f>IF($A54="","",VLOOKUP($A54,'Annex 2 EHV charges'!$A:$O,2,0))</f>
        <v>871</v>
      </c>
      <c r="C54" s="210">
        <f>IF($A54="","",VLOOKUP($A54,'Annex 2 EHV charges'!$A:$O,3,0))</f>
        <v>1100039600103</v>
      </c>
      <c r="D54" s="209" t="str">
        <f>IF($A54="","",VLOOKUP($A54,'Annex 2 EHV charges'!$A:$O,7,0))</f>
        <v>Staveley Works</v>
      </c>
      <c r="E54" s="211" t="str">
        <f>IFERROR(IF(VLOOKUP($A54,'Annex 2 EHV charges'!$A:$O,8,FALSE)=0,"",VLOOKUP($A54,'Annex 2 EHV charges'!$A:$O,8,FALSE)),"")</f>
        <v/>
      </c>
      <c r="F54" s="212">
        <f>IFERROR(IF(VLOOKUP($A54,'Annex 2 EHV charges'!$A:$O,9,FALSE)=0,"",VLOOKUP($A54,'Annex 2 EHV charges'!$A:$O,9,FALSE)),"")</f>
        <v>3300.88</v>
      </c>
      <c r="G54" s="213">
        <f>IFERROR(IF(VLOOKUP($A54,'Annex 2 EHV charges'!$A:$O,10,FALSE)=0,"",VLOOKUP($A54,'Annex 2 EHV charges'!$A:$O,10,FALSE)),"")</f>
        <v>2.4500000000000002</v>
      </c>
      <c r="H54" s="213">
        <f>IFERROR(IF(VLOOKUP($A54,'Annex 2 EHV charges'!$A:$O,11,FALSE)=0,"",VLOOKUP($A54,'Annex 2 EHV charges'!$A:$O,11,FALSE)),"")</f>
        <v>2.4500000000000002</v>
      </c>
    </row>
    <row r="55" spans="1:8" x14ac:dyDescent="0.2">
      <c r="A55" s="209">
        <f t="array" ref="A55">IFERROR(INDEX('Annex 2 EHV charges'!$A$11:$A$260, MATCH(0, IF(ISBLANK('Annex 2 EHV charges'!$A$11:$A$260),1, COUNTIF(A$4:$A54, 'Annex 2 EHV charges'!$A$11:$A$260)), 0)),"")</f>
        <v>872</v>
      </c>
      <c r="B55" s="209">
        <f>IF($A55="","",VLOOKUP($A55,'Annex 2 EHV charges'!$A:$O,2,0))</f>
        <v>872</v>
      </c>
      <c r="C55" s="210">
        <f>IF($A55="","",VLOOKUP($A55,'Annex 2 EHV charges'!$A:$O,3,0))</f>
        <v>1100039600380</v>
      </c>
      <c r="D55" s="209" t="str">
        <f>IF($A55="","",VLOOKUP($A55,'Annex 2 EHV charges'!$A:$O,7,0))</f>
        <v>AP Drivelines</v>
      </c>
      <c r="E55" s="211" t="str">
        <f>IFERROR(IF(VLOOKUP($A55,'Annex 2 EHV charges'!$A:$O,8,FALSE)=0,"",VLOOKUP($A55,'Annex 2 EHV charges'!$A:$O,8,FALSE)),"")</f>
        <v/>
      </c>
      <c r="F55" s="212">
        <f>IFERROR(IF(VLOOKUP($A55,'Annex 2 EHV charges'!$A:$O,9,FALSE)=0,"",VLOOKUP($A55,'Annex 2 EHV charges'!$A:$O,9,FALSE)),"")</f>
        <v>55.07</v>
      </c>
      <c r="G55" s="213">
        <f>IFERROR(IF(VLOOKUP($A55,'Annex 2 EHV charges'!$A:$O,10,FALSE)=0,"",VLOOKUP($A55,'Annex 2 EHV charges'!$A:$O,10,FALSE)),"")</f>
        <v>6.61</v>
      </c>
      <c r="H55" s="213">
        <f>IFERROR(IF(VLOOKUP($A55,'Annex 2 EHV charges'!$A:$O,11,FALSE)=0,"",VLOOKUP($A55,'Annex 2 EHV charges'!$A:$O,11,FALSE)),"")</f>
        <v>6.61</v>
      </c>
    </row>
    <row r="56" spans="1:8" x14ac:dyDescent="0.2">
      <c r="A56" s="209">
        <f t="array" ref="A56">IFERROR(INDEX('Annex 2 EHV charges'!$A$11:$A$260, MATCH(0, IF(ISBLANK('Annex 2 EHV charges'!$A$11:$A$260),1, COUNTIF(A$4:$A55, 'Annex 2 EHV charges'!$A$11:$A$260)), 0)),"")</f>
        <v>873</v>
      </c>
      <c r="B56" s="209">
        <f>IF($A56="","",VLOOKUP($A56,'Annex 2 EHV charges'!$A:$O,2,0))</f>
        <v>873</v>
      </c>
      <c r="C56" s="210">
        <f>IF($A56="","",VLOOKUP($A56,'Annex 2 EHV charges'!$A:$O,3,0))</f>
        <v>1100039600317</v>
      </c>
      <c r="D56" s="209" t="str">
        <f>IF($A56="","",VLOOKUP($A56,'Annex 2 EHV charges'!$A:$O,7,0))</f>
        <v>Rolls Royce Coventry</v>
      </c>
      <c r="E56" s="211" t="str">
        <f>IFERROR(IF(VLOOKUP($A56,'Annex 2 EHV charges'!$A:$O,8,FALSE)=0,"",VLOOKUP($A56,'Annex 2 EHV charges'!$A:$O,8,FALSE)),"")</f>
        <v/>
      </c>
      <c r="F56" s="212">
        <f>IFERROR(IF(VLOOKUP($A56,'Annex 2 EHV charges'!$A:$O,9,FALSE)=0,"",VLOOKUP($A56,'Annex 2 EHV charges'!$A:$O,9,FALSE)),"")</f>
        <v>105.59</v>
      </c>
      <c r="G56" s="213">
        <f>IFERROR(IF(VLOOKUP($A56,'Annex 2 EHV charges'!$A:$O,10,FALSE)=0,"",VLOOKUP($A56,'Annex 2 EHV charges'!$A:$O,10,FALSE)),"")</f>
        <v>7.02</v>
      </c>
      <c r="H56" s="213">
        <f>IFERROR(IF(VLOOKUP($A56,'Annex 2 EHV charges'!$A:$O,11,FALSE)=0,"",VLOOKUP($A56,'Annex 2 EHV charges'!$A:$O,11,FALSE)),"")</f>
        <v>7.02</v>
      </c>
    </row>
    <row r="57" spans="1:8" x14ac:dyDescent="0.2">
      <c r="A57" s="209">
        <f t="array" ref="A57">IFERROR(INDEX('Annex 2 EHV charges'!$A$11:$A$260, MATCH(0, IF(ISBLANK('Annex 2 EHV charges'!$A$11:$A$260),1, COUNTIF(A$4:$A56, 'Annex 2 EHV charges'!$A$11:$A$260)), 0)),"")</f>
        <v>874</v>
      </c>
      <c r="B57" s="209">
        <f>IF($A57="","",VLOOKUP($A57,'Annex 2 EHV charges'!$A:$O,2,0))</f>
        <v>874</v>
      </c>
      <c r="C57" s="210">
        <f>IF($A57="","",VLOOKUP($A57,'Annex 2 EHV charges'!$A:$O,3,0))</f>
        <v>1100039600460</v>
      </c>
      <c r="D57" s="209" t="str">
        <f>IF($A57="","",VLOOKUP($A57,'Annex 2 EHV charges'!$A:$O,7,0))</f>
        <v>Daw Mill UK Coal</v>
      </c>
      <c r="E57" s="211">
        <f>IFERROR(IF(VLOOKUP($A57,'Annex 2 EHV charges'!$A:$O,8,FALSE)=0,"",VLOOKUP($A57,'Annex 2 EHV charges'!$A:$O,8,FALSE)),"")</f>
        <v>0.501</v>
      </c>
      <c r="F57" s="212">
        <f>IFERROR(IF(VLOOKUP($A57,'Annex 2 EHV charges'!$A:$O,9,FALSE)=0,"",VLOOKUP($A57,'Annex 2 EHV charges'!$A:$O,9,FALSE)),"")</f>
        <v>2868.85</v>
      </c>
      <c r="G57" s="213">
        <f>IFERROR(IF(VLOOKUP($A57,'Annex 2 EHV charges'!$A:$O,10,FALSE)=0,"",VLOOKUP($A57,'Annex 2 EHV charges'!$A:$O,10,FALSE)),"")</f>
        <v>5.05</v>
      </c>
      <c r="H57" s="213">
        <f>IFERROR(IF(VLOOKUP($A57,'Annex 2 EHV charges'!$A:$O,11,FALSE)=0,"",VLOOKUP($A57,'Annex 2 EHV charges'!$A:$O,11,FALSE)),"")</f>
        <v>5.05</v>
      </c>
    </row>
    <row r="58" spans="1:8" x14ac:dyDescent="0.2">
      <c r="A58" s="209">
        <f t="array" ref="A58">IFERROR(INDEX('Annex 2 EHV charges'!$A$11:$A$260, MATCH(0, IF(ISBLANK('Annex 2 EHV charges'!$A$11:$A$260),1, COUNTIF(A$4:$A57, 'Annex 2 EHV charges'!$A$11:$A$260)), 0)),"")</f>
        <v>875</v>
      </c>
      <c r="B58" s="209">
        <f>IF($A58="","",VLOOKUP($A58,'Annex 2 EHV charges'!$A:$O,2,0))</f>
        <v>875</v>
      </c>
      <c r="C58" s="210">
        <f>IF($A58="","",VLOOKUP($A58,'Annex 2 EHV charges'!$A:$O,3,0))</f>
        <v>1100039667989</v>
      </c>
      <c r="D58" s="209" t="str">
        <f>IF($A58="","",VLOOKUP($A58,'Annex 2 EHV charges'!$A:$O,7,0))</f>
        <v>Caterpillar</v>
      </c>
      <c r="E58" s="211" t="str">
        <f>IFERROR(IF(VLOOKUP($A58,'Annex 2 EHV charges'!$A:$O,8,FALSE)=0,"",VLOOKUP($A58,'Annex 2 EHV charges'!$A:$O,8,FALSE)),"")</f>
        <v/>
      </c>
      <c r="F58" s="212">
        <f>IFERROR(IF(VLOOKUP($A58,'Annex 2 EHV charges'!$A:$O,9,FALSE)=0,"",VLOOKUP($A58,'Annex 2 EHV charges'!$A:$O,9,FALSE)),"")</f>
        <v>2648.96</v>
      </c>
      <c r="G58" s="213">
        <f>IFERROR(IF(VLOOKUP($A58,'Annex 2 EHV charges'!$A:$O,10,FALSE)=0,"",VLOOKUP($A58,'Annex 2 EHV charges'!$A:$O,10,FALSE)),"")</f>
        <v>5.26</v>
      </c>
      <c r="H58" s="213">
        <f>IFERROR(IF(VLOOKUP($A58,'Annex 2 EHV charges'!$A:$O,11,FALSE)=0,"",VLOOKUP($A58,'Annex 2 EHV charges'!$A:$O,11,FALSE)),"")</f>
        <v>5.26</v>
      </c>
    </row>
    <row r="59" spans="1:8" x14ac:dyDescent="0.2">
      <c r="A59" s="209">
        <f t="array" ref="A59">IFERROR(INDEX('Annex 2 EHV charges'!$A$11:$A$260, MATCH(0, IF(ISBLANK('Annex 2 EHV charges'!$A$11:$A$260),1, COUNTIF(A$4:$A58, 'Annex 2 EHV charges'!$A$11:$A$260)), 0)),"")</f>
        <v>876</v>
      </c>
      <c r="B59" s="209">
        <f>IF($A59="","",VLOOKUP($A59,'Annex 2 EHV charges'!$A:$O,2,0))</f>
        <v>876</v>
      </c>
      <c r="C59" s="210">
        <f>IF($A59="","",VLOOKUP($A59,'Annex 2 EHV charges'!$A:$O,3,0))</f>
        <v>1100039602323</v>
      </c>
      <c r="D59" s="209" t="str">
        <f>IF($A59="","",VLOOKUP($A59,'Annex 2 EHV charges'!$A:$O,7,0))</f>
        <v>Santander Carlton Park</v>
      </c>
      <c r="E59" s="211" t="str">
        <f>IFERROR(IF(VLOOKUP($A59,'Annex 2 EHV charges'!$A:$O,8,FALSE)=0,"",VLOOKUP($A59,'Annex 2 EHV charges'!$A:$O,8,FALSE)),"")</f>
        <v/>
      </c>
      <c r="F59" s="212">
        <f>IFERROR(IF(VLOOKUP($A59,'Annex 2 EHV charges'!$A:$O,9,FALSE)=0,"",VLOOKUP($A59,'Annex 2 EHV charges'!$A:$O,9,FALSE)),"")</f>
        <v>105.59</v>
      </c>
      <c r="G59" s="213">
        <f>IFERROR(IF(VLOOKUP($A59,'Annex 2 EHV charges'!$A:$O,10,FALSE)=0,"",VLOOKUP($A59,'Annex 2 EHV charges'!$A:$O,10,FALSE)),"")</f>
        <v>8.26</v>
      </c>
      <c r="H59" s="213">
        <f>IFERROR(IF(VLOOKUP($A59,'Annex 2 EHV charges'!$A:$O,11,FALSE)=0,"",VLOOKUP($A59,'Annex 2 EHV charges'!$A:$O,11,FALSE)),"")</f>
        <v>8.26</v>
      </c>
    </row>
    <row r="60" spans="1:8" x14ac:dyDescent="0.2">
      <c r="A60" s="209">
        <f t="array" ref="A60">IFERROR(INDEX('Annex 2 EHV charges'!$A$11:$A$260, MATCH(0, IF(ISBLANK('Annex 2 EHV charges'!$A$11:$A$260),1, COUNTIF(A$4:$A59, 'Annex 2 EHV charges'!$A$11:$A$260)), 0)),"")</f>
        <v>877</v>
      </c>
      <c r="B60" s="209">
        <f>IF($A60="","",VLOOKUP($A60,'Annex 2 EHV charges'!$A:$O,2,0))</f>
        <v>877</v>
      </c>
      <c r="C60" s="210">
        <f>IF($A60="","",VLOOKUP($A60,'Annex 2 EHV charges'!$A:$O,3,0))</f>
        <v>1100039600308</v>
      </c>
      <c r="D60" s="209" t="str">
        <f>IF($A60="","",VLOOKUP($A60,'Annex 2 EHV charges'!$A:$O,7,0))</f>
        <v>Brush</v>
      </c>
      <c r="E60" s="211" t="str">
        <f>IFERROR(IF(VLOOKUP($A60,'Annex 2 EHV charges'!$A:$O,8,FALSE)=0,"",VLOOKUP($A60,'Annex 2 EHV charges'!$A:$O,8,FALSE)),"")</f>
        <v/>
      </c>
      <c r="F60" s="212">
        <f>IFERROR(IF(VLOOKUP($A60,'Annex 2 EHV charges'!$A:$O,9,FALSE)=0,"",VLOOKUP($A60,'Annex 2 EHV charges'!$A:$O,9,FALSE)),"")</f>
        <v>105.59</v>
      </c>
      <c r="G60" s="213">
        <f>IFERROR(IF(VLOOKUP($A60,'Annex 2 EHV charges'!$A:$O,10,FALSE)=0,"",VLOOKUP($A60,'Annex 2 EHV charges'!$A:$O,10,FALSE)),"")</f>
        <v>4.29</v>
      </c>
      <c r="H60" s="213">
        <f>IFERROR(IF(VLOOKUP($A60,'Annex 2 EHV charges'!$A:$O,11,FALSE)=0,"",VLOOKUP($A60,'Annex 2 EHV charges'!$A:$O,11,FALSE)),"")</f>
        <v>4.29</v>
      </c>
    </row>
    <row r="61" spans="1:8" ht="25.5" x14ac:dyDescent="0.2">
      <c r="A61" s="209">
        <f t="array" ref="A61">IFERROR(INDEX('Annex 2 EHV charges'!$A$11:$A$260, MATCH(0, IF(ISBLANK('Annex 2 EHV charges'!$A$11:$A$260),1, COUNTIF(A$4:$A60, 'Annex 2 EHV charges'!$A$11:$A$260)), 0)),"")</f>
        <v>878</v>
      </c>
      <c r="B61" s="209">
        <f>IF($A61="","",VLOOKUP($A61,'Annex 2 EHV charges'!$A:$O,2,0))</f>
        <v>878</v>
      </c>
      <c r="C61" s="210" t="str">
        <f>IF($A61="","",VLOOKUP($A61,'Annex 2 EHV charges'!$A:$O,3,0))</f>
        <v>1170000352384,
1170000352409</v>
      </c>
      <c r="D61" s="209" t="str">
        <f>IF($A61="","",VLOOKUP($A61,'Annex 2 EHV charges'!$A:$O,7,0))</f>
        <v>JCB</v>
      </c>
      <c r="E61" s="211">
        <f>IFERROR(IF(VLOOKUP($A61,'Annex 2 EHV charges'!$A:$O,8,FALSE)=0,"",VLOOKUP($A61,'Annex 2 EHV charges'!$A:$O,8,FALSE)),"")</f>
        <v>1.2450000000000001</v>
      </c>
      <c r="F61" s="212">
        <f>IFERROR(IF(VLOOKUP($A61,'Annex 2 EHV charges'!$A:$O,9,FALSE)=0,"",VLOOKUP($A61,'Annex 2 EHV charges'!$A:$O,9,FALSE)),"")</f>
        <v>105.59</v>
      </c>
      <c r="G61" s="213">
        <f>IFERROR(IF(VLOOKUP($A61,'Annex 2 EHV charges'!$A:$O,10,FALSE)=0,"",VLOOKUP($A61,'Annex 2 EHV charges'!$A:$O,10,FALSE)),"")</f>
        <v>12.84</v>
      </c>
      <c r="H61" s="213">
        <f>IFERROR(IF(VLOOKUP($A61,'Annex 2 EHV charges'!$A:$O,11,FALSE)=0,"",VLOOKUP($A61,'Annex 2 EHV charges'!$A:$O,11,FALSE)),"")</f>
        <v>12.84</v>
      </c>
    </row>
    <row r="62" spans="1:8" x14ac:dyDescent="0.2">
      <c r="A62" s="209">
        <f t="array" ref="A62">IFERROR(INDEX('Annex 2 EHV charges'!$A$11:$A$260, MATCH(0, IF(ISBLANK('Annex 2 EHV charges'!$A$11:$A$260),1, COUNTIF(A$4:$A61, 'Annex 2 EHV charges'!$A$11:$A$260)), 0)),"")</f>
        <v>879</v>
      </c>
      <c r="B62" s="209">
        <f>IF($A62="","",VLOOKUP($A62,'Annex 2 EHV charges'!$A:$O,2,0))</f>
        <v>879</v>
      </c>
      <c r="C62" s="210">
        <f>IF($A62="","",VLOOKUP($A62,'Annex 2 EHV charges'!$A:$O,3,0))</f>
        <v>1100039606197</v>
      </c>
      <c r="D62" s="209" t="str">
        <f>IF($A62="","",VLOOKUP($A62,'Annex 2 EHV charges'!$A:$O,7,0))</f>
        <v>Cast Bar UK</v>
      </c>
      <c r="E62" s="211" t="str">
        <f>IFERROR(IF(VLOOKUP($A62,'Annex 2 EHV charges'!$A:$O,8,FALSE)=0,"",VLOOKUP($A62,'Annex 2 EHV charges'!$A:$O,8,FALSE)),"")</f>
        <v/>
      </c>
      <c r="F62" s="212">
        <f>IFERROR(IF(VLOOKUP($A62,'Annex 2 EHV charges'!$A:$O,9,FALSE)=0,"",VLOOKUP($A62,'Annex 2 EHV charges'!$A:$O,9,FALSE)),"")</f>
        <v>158.38999999999999</v>
      </c>
      <c r="G62" s="213">
        <f>IFERROR(IF(VLOOKUP($A62,'Annex 2 EHV charges'!$A:$O,10,FALSE)=0,"",VLOOKUP($A62,'Annex 2 EHV charges'!$A:$O,10,FALSE)),"")</f>
        <v>7.05</v>
      </c>
      <c r="H62" s="213">
        <f>IFERROR(IF(VLOOKUP($A62,'Annex 2 EHV charges'!$A:$O,11,FALSE)=0,"",VLOOKUP($A62,'Annex 2 EHV charges'!$A:$O,11,FALSE)),"")</f>
        <v>7.05</v>
      </c>
    </row>
    <row r="63" spans="1:8" x14ac:dyDescent="0.2">
      <c r="A63" s="209">
        <f t="array" ref="A63">IFERROR(INDEX('Annex 2 EHV charges'!$A$11:$A$260, MATCH(0, IF(ISBLANK('Annex 2 EHV charges'!$A$11:$A$260),1, COUNTIF(A$4:$A62, 'Annex 2 EHV charges'!$A$11:$A$260)), 0)),"")</f>
        <v>880</v>
      </c>
      <c r="B63" s="209">
        <f>IF($A63="","",VLOOKUP($A63,'Annex 2 EHV charges'!$A:$O,2,0))</f>
        <v>880</v>
      </c>
      <c r="C63" s="210">
        <f>IF($A63="","",VLOOKUP($A63,'Annex 2 EHV charges'!$A:$O,3,0))</f>
        <v>1100039668227</v>
      </c>
      <c r="D63" s="209" t="str">
        <f>IF($A63="","",VLOOKUP($A63,'Annex 2 EHV charges'!$A:$O,7,0))</f>
        <v>Bretby GP</v>
      </c>
      <c r="E63" s="211" t="str">
        <f>IFERROR(IF(VLOOKUP($A63,'Annex 2 EHV charges'!$A:$O,8,FALSE)=0,"",VLOOKUP($A63,'Annex 2 EHV charges'!$A:$O,8,FALSE)),"")</f>
        <v/>
      </c>
      <c r="F63" s="212">
        <f>IFERROR(IF(VLOOKUP($A63,'Annex 2 EHV charges'!$A:$O,9,FALSE)=0,"",VLOOKUP($A63,'Annex 2 EHV charges'!$A:$O,9,FALSE)),"")</f>
        <v>52.8</v>
      </c>
      <c r="G63" s="213">
        <f>IFERROR(IF(VLOOKUP($A63,'Annex 2 EHV charges'!$A:$O,10,FALSE)=0,"",VLOOKUP($A63,'Annex 2 EHV charges'!$A:$O,10,FALSE)),"")</f>
        <v>7.98</v>
      </c>
      <c r="H63" s="213">
        <f>IFERROR(IF(VLOOKUP($A63,'Annex 2 EHV charges'!$A:$O,11,FALSE)=0,"",VLOOKUP($A63,'Annex 2 EHV charges'!$A:$O,11,FALSE)),"")</f>
        <v>7.98</v>
      </c>
    </row>
    <row r="64" spans="1:8" x14ac:dyDescent="0.2">
      <c r="A64" s="209">
        <f t="array" ref="A64">IFERROR(INDEX('Annex 2 EHV charges'!$A$11:$A$260, MATCH(0, IF(ISBLANK('Annex 2 EHV charges'!$A$11:$A$260),1, COUNTIF(A$4:$A63, 'Annex 2 EHV charges'!$A$11:$A$260)), 0)),"")</f>
        <v>881</v>
      </c>
      <c r="B64" s="209">
        <f>IF($A64="","",VLOOKUP($A64,'Annex 2 EHV charges'!$A:$O,2,0))</f>
        <v>881</v>
      </c>
      <c r="C64" s="210">
        <f>IF($A64="","",VLOOKUP($A64,'Annex 2 EHV charges'!$A:$O,3,0))</f>
        <v>1100039601028</v>
      </c>
      <c r="D64" s="209" t="str">
        <f>IF($A64="","",VLOOKUP($A64,'Annex 2 EHV charges'!$A:$O,7,0))</f>
        <v>Holwell Works</v>
      </c>
      <c r="E64" s="211" t="str">
        <f>IFERROR(IF(VLOOKUP($A64,'Annex 2 EHV charges'!$A:$O,8,FALSE)=0,"",VLOOKUP($A64,'Annex 2 EHV charges'!$A:$O,8,FALSE)),"")</f>
        <v/>
      </c>
      <c r="F64" s="212">
        <f>IFERROR(IF(VLOOKUP($A64,'Annex 2 EHV charges'!$A:$O,9,FALSE)=0,"",VLOOKUP($A64,'Annex 2 EHV charges'!$A:$O,9,FALSE)),"")</f>
        <v>105.59</v>
      </c>
      <c r="G64" s="213">
        <f>IFERROR(IF(VLOOKUP($A64,'Annex 2 EHV charges'!$A:$O,10,FALSE)=0,"",VLOOKUP($A64,'Annex 2 EHV charges'!$A:$O,10,FALSE)),"")</f>
        <v>6.6</v>
      </c>
      <c r="H64" s="213">
        <f>IFERROR(IF(VLOOKUP($A64,'Annex 2 EHV charges'!$A:$O,11,FALSE)=0,"",VLOOKUP($A64,'Annex 2 EHV charges'!$A:$O,11,FALSE)),"")</f>
        <v>6.6</v>
      </c>
    </row>
    <row r="65" spans="1:8" x14ac:dyDescent="0.2">
      <c r="A65" s="209">
        <f t="array" ref="A65">IFERROR(INDEX('Annex 2 EHV charges'!$A$11:$A$260, MATCH(0, IF(ISBLANK('Annex 2 EHV charges'!$A$11:$A$260),1, COUNTIF(A$4:$A64, 'Annex 2 EHV charges'!$A$11:$A$260)), 0)),"")</f>
        <v>882</v>
      </c>
      <c r="B65" s="209">
        <f>IF($A65="","",VLOOKUP($A65,'Annex 2 EHV charges'!$A:$O,2,0))</f>
        <v>882</v>
      </c>
      <c r="C65" s="210">
        <f>IF($A65="","",VLOOKUP($A65,'Annex 2 EHV charges'!$A:$O,3,0))</f>
        <v>1100039601019</v>
      </c>
      <c r="D65" s="209" t="str">
        <f>IF($A65="","",VLOOKUP($A65,'Annex 2 EHV charges'!$A:$O,7,0))</f>
        <v>Pedigree Petfoods</v>
      </c>
      <c r="E65" s="211" t="str">
        <f>IFERROR(IF(VLOOKUP($A65,'Annex 2 EHV charges'!$A:$O,8,FALSE)=0,"",VLOOKUP($A65,'Annex 2 EHV charges'!$A:$O,8,FALSE)),"")</f>
        <v/>
      </c>
      <c r="F65" s="212">
        <f>IFERROR(IF(VLOOKUP($A65,'Annex 2 EHV charges'!$A:$O,9,FALSE)=0,"",VLOOKUP($A65,'Annex 2 EHV charges'!$A:$O,9,FALSE)),"")</f>
        <v>52.8</v>
      </c>
      <c r="G65" s="213">
        <f>IFERROR(IF(VLOOKUP($A65,'Annex 2 EHV charges'!$A:$O,10,FALSE)=0,"",VLOOKUP($A65,'Annex 2 EHV charges'!$A:$O,10,FALSE)),"")</f>
        <v>7.09</v>
      </c>
      <c r="H65" s="213">
        <f>IFERROR(IF(VLOOKUP($A65,'Annex 2 EHV charges'!$A:$O,11,FALSE)=0,"",VLOOKUP($A65,'Annex 2 EHV charges'!$A:$O,11,FALSE)),"")</f>
        <v>7.09</v>
      </c>
    </row>
    <row r="66" spans="1:8" x14ac:dyDescent="0.2">
      <c r="A66" s="209">
        <f t="array" ref="A66">IFERROR(INDEX('Annex 2 EHV charges'!$A$11:$A$260, MATCH(0, IF(ISBLANK('Annex 2 EHV charges'!$A$11:$A$260),1, COUNTIF(A$4:$A65, 'Annex 2 EHV charges'!$A$11:$A$260)), 0)),"")</f>
        <v>883</v>
      </c>
      <c r="B66" s="209">
        <f>IF($A66="","",VLOOKUP($A66,'Annex 2 EHV charges'!$A:$O,2,0))</f>
        <v>883</v>
      </c>
      <c r="C66" s="210">
        <f>IF($A66="","",VLOOKUP($A66,'Annex 2 EHV charges'!$A:$O,3,0))</f>
        <v>1100039601339</v>
      </c>
      <c r="D66" s="209" t="str">
        <f>IF($A66="","",VLOOKUP($A66,'Annex 2 EHV charges'!$A:$O,7,0))</f>
        <v>Alstom Wolverton</v>
      </c>
      <c r="E66" s="211">
        <f>IFERROR(IF(VLOOKUP($A66,'Annex 2 EHV charges'!$A:$O,8,FALSE)=0,"",VLOOKUP($A66,'Annex 2 EHV charges'!$A:$O,8,FALSE)),"")</f>
        <v>0.311</v>
      </c>
      <c r="F66" s="212">
        <f>IFERROR(IF(VLOOKUP($A66,'Annex 2 EHV charges'!$A:$O,9,FALSE)=0,"",VLOOKUP($A66,'Annex 2 EHV charges'!$A:$O,9,FALSE)),"")</f>
        <v>105.59</v>
      </c>
      <c r="G66" s="213">
        <f>IFERROR(IF(VLOOKUP($A66,'Annex 2 EHV charges'!$A:$O,10,FALSE)=0,"",VLOOKUP($A66,'Annex 2 EHV charges'!$A:$O,10,FALSE)),"")</f>
        <v>6.12</v>
      </c>
      <c r="H66" s="213">
        <f>IFERROR(IF(VLOOKUP($A66,'Annex 2 EHV charges'!$A:$O,11,FALSE)=0,"",VLOOKUP($A66,'Annex 2 EHV charges'!$A:$O,11,FALSE)),"")</f>
        <v>6.12</v>
      </c>
    </row>
    <row r="67" spans="1:8" x14ac:dyDescent="0.2">
      <c r="A67" s="209">
        <f t="array" ref="A67">IFERROR(INDEX('Annex 2 EHV charges'!$A$11:$A$260, MATCH(0, IF(ISBLANK('Annex 2 EHV charges'!$A$11:$A$260),1, COUNTIF(A$4:$A66, 'Annex 2 EHV charges'!$A$11:$A$260)), 0)),"")</f>
        <v>884</v>
      </c>
      <c r="B67" s="209">
        <f>IF($A67="","",VLOOKUP($A67,'Annex 2 EHV charges'!$A:$O,2,0))</f>
        <v>884</v>
      </c>
      <c r="C67" s="210">
        <f>IF($A67="","",VLOOKUP($A67,'Annex 2 EHV charges'!$A:$O,3,0))</f>
        <v>1100039600567</v>
      </c>
      <c r="D67" s="209" t="str">
        <f>IF($A67="","",VLOOKUP($A67,'Annex 2 EHV charges'!$A:$O,7,0))</f>
        <v>Colworth Laboratory</v>
      </c>
      <c r="E67" s="211" t="str">
        <f>IFERROR(IF(VLOOKUP($A67,'Annex 2 EHV charges'!$A:$O,8,FALSE)=0,"",VLOOKUP($A67,'Annex 2 EHV charges'!$A:$O,8,FALSE)),"")</f>
        <v/>
      </c>
      <c r="F67" s="212">
        <f>IFERROR(IF(VLOOKUP($A67,'Annex 2 EHV charges'!$A:$O,9,FALSE)=0,"",VLOOKUP($A67,'Annex 2 EHV charges'!$A:$O,9,FALSE)),"")</f>
        <v>105.59</v>
      </c>
      <c r="G67" s="213">
        <f>IFERROR(IF(VLOOKUP($A67,'Annex 2 EHV charges'!$A:$O,10,FALSE)=0,"",VLOOKUP($A67,'Annex 2 EHV charges'!$A:$O,10,FALSE)),"")</f>
        <v>7.86</v>
      </c>
      <c r="H67" s="213">
        <f>IFERROR(IF(VLOOKUP($A67,'Annex 2 EHV charges'!$A:$O,11,FALSE)=0,"",VLOOKUP($A67,'Annex 2 EHV charges'!$A:$O,11,FALSE)),"")</f>
        <v>7.86</v>
      </c>
    </row>
    <row r="68" spans="1:8" ht="25.5" x14ac:dyDescent="0.2">
      <c r="A68" s="209">
        <f t="array" ref="A68">IFERROR(INDEX('Annex 2 EHV charges'!$A$11:$A$260, MATCH(0, IF(ISBLANK('Annex 2 EHV charges'!$A$11:$A$260),1, COUNTIF(A$4:$A67, 'Annex 2 EHV charges'!$A$11:$A$260)), 0)),"")</f>
        <v>885</v>
      </c>
      <c r="B68" s="209">
        <f>IF($A68="","",VLOOKUP($A68,'Annex 2 EHV charges'!$A:$O,2,0))</f>
        <v>885</v>
      </c>
      <c r="C68" s="210" t="str">
        <f>IF($A68="","",VLOOKUP($A68,'Annex 2 EHV charges'!$A:$O,3,0))</f>
        <v>1100039601923,
1100039601932</v>
      </c>
      <c r="D68" s="209" t="str">
        <f>IF($A68="","",VLOOKUP($A68,'Annex 2 EHV charges'!$A:$O,7,0))</f>
        <v>Boots Thane Road</v>
      </c>
      <c r="E68" s="211" t="str">
        <f>IFERROR(IF(VLOOKUP($A68,'Annex 2 EHV charges'!$A:$O,8,FALSE)=0,"",VLOOKUP($A68,'Annex 2 EHV charges'!$A:$O,8,FALSE)),"")</f>
        <v/>
      </c>
      <c r="F68" s="212">
        <f>IFERROR(IF(VLOOKUP($A68,'Annex 2 EHV charges'!$A:$O,9,FALSE)=0,"",VLOOKUP($A68,'Annex 2 EHV charges'!$A:$O,9,FALSE)),"")</f>
        <v>586.85</v>
      </c>
      <c r="G68" s="213">
        <f>IFERROR(IF(VLOOKUP($A68,'Annex 2 EHV charges'!$A:$O,10,FALSE)=0,"",VLOOKUP($A68,'Annex 2 EHV charges'!$A:$O,10,FALSE)),"")</f>
        <v>2.72</v>
      </c>
      <c r="H68" s="213">
        <f>IFERROR(IF(VLOOKUP($A68,'Annex 2 EHV charges'!$A:$O,11,FALSE)=0,"",VLOOKUP($A68,'Annex 2 EHV charges'!$A:$O,11,FALSE)),"")</f>
        <v>2.72</v>
      </c>
    </row>
    <row r="69" spans="1:8" x14ac:dyDescent="0.2">
      <c r="A69" s="209">
        <f t="array" ref="A69">IFERROR(INDEX('Annex 2 EHV charges'!$A$11:$A$260, MATCH(0, IF(ISBLANK('Annex 2 EHV charges'!$A$11:$A$260),1, COUNTIF(A$4:$A68, 'Annex 2 EHV charges'!$A$11:$A$260)), 0)),"")</f>
        <v>886</v>
      </c>
      <c r="B69" s="209">
        <f>IF($A69="","",VLOOKUP($A69,'Annex 2 EHV charges'!$A:$O,2,0))</f>
        <v>886</v>
      </c>
      <c r="C69" s="210">
        <f>IF($A69="","",VLOOKUP($A69,'Annex 2 EHV charges'!$A:$O,3,0))</f>
        <v>1100039606294</v>
      </c>
      <c r="D69" s="209" t="str">
        <f>IF($A69="","",VLOOKUP($A69,'Annex 2 EHV charges'!$A:$O,7,0))</f>
        <v>QMC</v>
      </c>
      <c r="E69" s="211" t="str">
        <f>IFERROR(IF(VLOOKUP($A69,'Annex 2 EHV charges'!$A:$O,8,FALSE)=0,"",VLOOKUP($A69,'Annex 2 EHV charges'!$A:$O,8,FALSE)),"")</f>
        <v/>
      </c>
      <c r="F69" s="212">
        <f>IFERROR(IF(VLOOKUP($A69,'Annex 2 EHV charges'!$A:$O,9,FALSE)=0,"",VLOOKUP($A69,'Annex 2 EHV charges'!$A:$O,9,FALSE)),"")</f>
        <v>59.9</v>
      </c>
      <c r="G69" s="213">
        <f>IFERROR(IF(VLOOKUP($A69,'Annex 2 EHV charges'!$A:$O,10,FALSE)=0,"",VLOOKUP($A69,'Annex 2 EHV charges'!$A:$O,10,FALSE)),"")</f>
        <v>3.76</v>
      </c>
      <c r="H69" s="213">
        <f>IFERROR(IF(VLOOKUP($A69,'Annex 2 EHV charges'!$A:$O,11,FALSE)=0,"",VLOOKUP($A69,'Annex 2 EHV charges'!$A:$O,11,FALSE)),"")</f>
        <v>3.76</v>
      </c>
    </row>
    <row r="70" spans="1:8" x14ac:dyDescent="0.2">
      <c r="A70" s="209">
        <f t="array" ref="A70">IFERROR(INDEX('Annex 2 EHV charges'!$A$11:$A$260, MATCH(0, IF(ISBLANK('Annex 2 EHV charges'!$A$11:$A$260),1, COUNTIF(A$4:$A69, 'Annex 2 EHV charges'!$A$11:$A$260)), 0)),"")</f>
        <v>887</v>
      </c>
      <c r="B70" s="209">
        <f>IF($A70="","",VLOOKUP($A70,'Annex 2 EHV charges'!$A:$O,2,0))</f>
        <v>887</v>
      </c>
      <c r="C70" s="210">
        <f>IF($A70="","",VLOOKUP($A70,'Annex 2 EHV charges'!$A:$O,3,0))</f>
        <v>1100039604358</v>
      </c>
      <c r="D70" s="209" t="str">
        <f>IF($A70="","",VLOOKUP($A70,'Annex 2 EHV charges'!$A:$O,7,0))</f>
        <v>British Gypsum</v>
      </c>
      <c r="E70" s="211" t="str">
        <f>IFERROR(IF(VLOOKUP($A70,'Annex 2 EHV charges'!$A:$O,8,FALSE)=0,"",VLOOKUP($A70,'Annex 2 EHV charges'!$A:$O,8,FALSE)),"")</f>
        <v/>
      </c>
      <c r="F70" s="212">
        <f>IFERROR(IF(VLOOKUP($A70,'Annex 2 EHV charges'!$A:$O,9,FALSE)=0,"",VLOOKUP($A70,'Annex 2 EHV charges'!$A:$O,9,FALSE)),"")</f>
        <v>2251.4499999999998</v>
      </c>
      <c r="G70" s="213">
        <f>IFERROR(IF(VLOOKUP($A70,'Annex 2 EHV charges'!$A:$O,10,FALSE)=0,"",VLOOKUP($A70,'Annex 2 EHV charges'!$A:$O,10,FALSE)),"")</f>
        <v>5.37</v>
      </c>
      <c r="H70" s="213">
        <f>IFERROR(IF(VLOOKUP($A70,'Annex 2 EHV charges'!$A:$O,11,FALSE)=0,"",VLOOKUP($A70,'Annex 2 EHV charges'!$A:$O,11,FALSE)),"")</f>
        <v>5.37</v>
      </c>
    </row>
    <row r="71" spans="1:8" ht="25.5" x14ac:dyDescent="0.2">
      <c r="A71" s="209">
        <f t="array" ref="A71">IFERROR(INDEX('Annex 2 EHV charges'!$A$11:$A$260, MATCH(0, IF(ISBLANK('Annex 2 EHV charges'!$A$11:$A$260),1, COUNTIF(A$4:$A70, 'Annex 2 EHV charges'!$A$11:$A$260)), 0)),"")</f>
        <v>888</v>
      </c>
      <c r="B71" s="209">
        <f>IF($A71="","",VLOOKUP($A71,'Annex 2 EHV charges'!$A:$O,2,0))</f>
        <v>888</v>
      </c>
      <c r="C71" s="210" t="str">
        <f>IF($A71="","",VLOOKUP($A71,'Annex 2 EHV charges'!$A:$O,3,0))</f>
        <v>1100039605139,
1100039605148</v>
      </c>
      <c r="D71" s="209" t="str">
        <f>IF($A71="","",VLOOKUP($A71,'Annex 2 EHV charges'!$A:$O,7,0))</f>
        <v>Melbourne STW</v>
      </c>
      <c r="E71" s="211">
        <f>IFERROR(IF(VLOOKUP($A71,'Annex 2 EHV charges'!$A:$O,8,FALSE)=0,"",VLOOKUP($A71,'Annex 2 EHV charges'!$A:$O,8,FALSE)),"")</f>
        <v>1.222</v>
      </c>
      <c r="F71" s="212">
        <f>IFERROR(IF(VLOOKUP($A71,'Annex 2 EHV charges'!$A:$O,9,FALSE)=0,"",VLOOKUP($A71,'Annex 2 EHV charges'!$A:$O,9,FALSE)),"")</f>
        <v>105.59</v>
      </c>
      <c r="G71" s="213">
        <f>IFERROR(IF(VLOOKUP($A71,'Annex 2 EHV charges'!$A:$O,10,FALSE)=0,"",VLOOKUP($A71,'Annex 2 EHV charges'!$A:$O,10,FALSE)),"")</f>
        <v>6.77</v>
      </c>
      <c r="H71" s="213">
        <f>IFERROR(IF(VLOOKUP($A71,'Annex 2 EHV charges'!$A:$O,11,FALSE)=0,"",VLOOKUP($A71,'Annex 2 EHV charges'!$A:$O,11,FALSE)),"")</f>
        <v>6.77</v>
      </c>
    </row>
    <row r="72" spans="1:8" ht="25.5" x14ac:dyDescent="0.2">
      <c r="A72" s="209">
        <f t="array" ref="A72">IFERROR(INDEX('Annex 2 EHV charges'!$A$11:$A$260, MATCH(0, IF(ISBLANK('Annex 2 EHV charges'!$A$11:$A$260),1, COUNTIF(A$4:$A71, 'Annex 2 EHV charges'!$A$11:$A$260)), 0)),"")</f>
        <v>889</v>
      </c>
      <c r="B72" s="209">
        <f>IF($A72="","",VLOOKUP($A72,'Annex 2 EHV charges'!$A:$O,2,0))</f>
        <v>889</v>
      </c>
      <c r="C72" s="210" t="str">
        <f>IF($A72="","",VLOOKUP($A72,'Annex 2 EHV charges'!$A:$O,3,0))</f>
        <v>1100039601116,
1100050484817</v>
      </c>
      <c r="D72" s="209" t="str">
        <f>IF($A72="","",VLOOKUP($A72,'Annex 2 EHV charges'!$A:$O,7,0))</f>
        <v>Whetstone</v>
      </c>
      <c r="E72" s="211" t="str">
        <f>IFERROR(IF(VLOOKUP($A72,'Annex 2 EHV charges'!$A:$O,8,FALSE)=0,"",VLOOKUP($A72,'Annex 2 EHV charges'!$A:$O,8,FALSE)),"")</f>
        <v/>
      </c>
      <c r="F72" s="212">
        <f>IFERROR(IF(VLOOKUP($A72,'Annex 2 EHV charges'!$A:$O,9,FALSE)=0,"",VLOOKUP($A72,'Annex 2 EHV charges'!$A:$O,9,FALSE)),"")</f>
        <v>105.59</v>
      </c>
      <c r="G72" s="213">
        <f>IFERROR(IF(VLOOKUP($A72,'Annex 2 EHV charges'!$A:$O,10,FALSE)=0,"",VLOOKUP($A72,'Annex 2 EHV charges'!$A:$O,10,FALSE)),"")</f>
        <v>5.47</v>
      </c>
      <c r="H72" s="213">
        <f>IFERROR(IF(VLOOKUP($A72,'Annex 2 EHV charges'!$A:$O,11,FALSE)=0,"",VLOOKUP($A72,'Annex 2 EHV charges'!$A:$O,11,FALSE)),"")</f>
        <v>5.47</v>
      </c>
    </row>
    <row r="73" spans="1:8" ht="25.5" x14ac:dyDescent="0.2">
      <c r="A73" s="209">
        <f t="array" ref="A73">IFERROR(INDEX('Annex 2 EHV charges'!$A$11:$A$260, MATCH(0, IF(ISBLANK('Annex 2 EHV charges'!$A$11:$A$260),1, COUNTIF(A$4:$A72, 'Annex 2 EHV charges'!$A$11:$A$260)), 0)),"")</f>
        <v>890</v>
      </c>
      <c r="B73" s="209">
        <f>IF($A73="","",VLOOKUP($A73,'Annex 2 EHV charges'!$A:$O,2,0))</f>
        <v>890</v>
      </c>
      <c r="C73" s="210" t="str">
        <f>IF($A73="","",VLOOKUP($A73,'Annex 2 EHV charges'!$A:$O,3,0))</f>
        <v>1100039603647,
1100039603656</v>
      </c>
      <c r="D73" s="209" t="str">
        <f>IF($A73="","",VLOOKUP($A73,'Annex 2 EHV charges'!$A:$O,7,0))</f>
        <v>Holbrook Works</v>
      </c>
      <c r="E73" s="211" t="str">
        <f>IFERROR(IF(VLOOKUP($A73,'Annex 2 EHV charges'!$A:$O,8,FALSE)=0,"",VLOOKUP($A73,'Annex 2 EHV charges'!$A:$O,8,FALSE)),"")</f>
        <v/>
      </c>
      <c r="F73" s="212">
        <f>IFERROR(IF(VLOOKUP($A73,'Annex 2 EHV charges'!$A:$O,9,FALSE)=0,"",VLOOKUP($A73,'Annex 2 EHV charges'!$A:$O,9,FALSE)),"")</f>
        <v>105.59</v>
      </c>
      <c r="G73" s="213">
        <f>IFERROR(IF(VLOOKUP($A73,'Annex 2 EHV charges'!$A:$O,10,FALSE)=0,"",VLOOKUP($A73,'Annex 2 EHV charges'!$A:$O,10,FALSE)),"")</f>
        <v>4.18</v>
      </c>
      <c r="H73" s="213">
        <f>IFERROR(IF(VLOOKUP($A73,'Annex 2 EHV charges'!$A:$O,11,FALSE)=0,"",VLOOKUP($A73,'Annex 2 EHV charges'!$A:$O,11,FALSE)),"")</f>
        <v>4.18</v>
      </c>
    </row>
    <row r="74" spans="1:8" ht="25.5" x14ac:dyDescent="0.2">
      <c r="A74" s="209">
        <f t="array" ref="A74">IFERROR(INDEX('Annex 2 EHV charges'!$A$11:$A$260, MATCH(0, IF(ISBLANK('Annex 2 EHV charges'!$A$11:$A$260),1, COUNTIF(A$4:$A73, 'Annex 2 EHV charges'!$A$11:$A$260)), 0)),"")</f>
        <v>891</v>
      </c>
      <c r="B74" s="209">
        <f>IF($A74="","",VLOOKUP($A74,'Annex 2 EHV charges'!$A:$O,2,0))</f>
        <v>891</v>
      </c>
      <c r="C74" s="210" t="str">
        <f>IF($A74="","",VLOOKUP($A74,'Annex 2 EHV charges'!$A:$O,3,0))</f>
        <v>1100050674421,
1100050677575</v>
      </c>
      <c r="D74" s="209" t="str">
        <f>IF($A74="","",VLOOKUP($A74,'Annex 2 EHV charges'!$A:$O,7,0))</f>
        <v>Astrazeneca Charnwood</v>
      </c>
      <c r="E74" s="211" t="str">
        <f>IFERROR(IF(VLOOKUP($A74,'Annex 2 EHV charges'!$A:$O,8,FALSE)=0,"",VLOOKUP($A74,'Annex 2 EHV charges'!$A:$O,8,FALSE)),"")</f>
        <v/>
      </c>
      <c r="F74" s="212">
        <f>IFERROR(IF(VLOOKUP($A74,'Annex 2 EHV charges'!$A:$O,9,FALSE)=0,"",VLOOKUP($A74,'Annex 2 EHV charges'!$A:$O,9,FALSE)),"")</f>
        <v>3065.8</v>
      </c>
      <c r="G74" s="213">
        <f>IFERROR(IF(VLOOKUP($A74,'Annex 2 EHV charges'!$A:$O,10,FALSE)=0,"",VLOOKUP($A74,'Annex 2 EHV charges'!$A:$O,10,FALSE)),"")</f>
        <v>2.5</v>
      </c>
      <c r="H74" s="213">
        <f>IFERROR(IF(VLOOKUP($A74,'Annex 2 EHV charges'!$A:$O,11,FALSE)=0,"",VLOOKUP($A74,'Annex 2 EHV charges'!$A:$O,11,FALSE)),"")</f>
        <v>2.5</v>
      </c>
    </row>
    <row r="75" spans="1:8" ht="25.5" x14ac:dyDescent="0.2">
      <c r="A75" s="209">
        <f t="array" ref="A75">IFERROR(INDEX('Annex 2 EHV charges'!$A$11:$A$260, MATCH(0, IF(ISBLANK('Annex 2 EHV charges'!$A$11:$A$260),1, COUNTIF(A$4:$A74, 'Annex 2 EHV charges'!$A$11:$A$260)), 0)),"")</f>
        <v>892</v>
      </c>
      <c r="B75" s="209">
        <f>IF($A75="","",VLOOKUP($A75,'Annex 2 EHV charges'!$A:$O,2,0))</f>
        <v>892</v>
      </c>
      <c r="C75" s="210" t="str">
        <f>IF($A75="","",VLOOKUP($A75,'Annex 2 EHV charges'!$A:$O,3,0))</f>
        <v>1160000002893,
1160000065918</v>
      </c>
      <c r="D75" s="209" t="str">
        <f>IF($A75="","",VLOOKUP($A75,'Annex 2 EHV charges'!$A:$O,7,0))</f>
        <v>B&amp;Q Manton</v>
      </c>
      <c r="E75" s="211" t="str">
        <f>IFERROR(IF(VLOOKUP($A75,'Annex 2 EHV charges'!$A:$O,8,FALSE)=0,"",VLOOKUP($A75,'Annex 2 EHV charges'!$A:$O,8,FALSE)),"")</f>
        <v/>
      </c>
      <c r="F75" s="212">
        <f>IFERROR(IF(VLOOKUP($A75,'Annex 2 EHV charges'!$A:$O,9,FALSE)=0,"",VLOOKUP($A75,'Annex 2 EHV charges'!$A:$O,9,FALSE)),"")</f>
        <v>45.25</v>
      </c>
      <c r="G75" s="213">
        <f>IFERROR(IF(VLOOKUP($A75,'Annex 2 EHV charges'!$A:$O,10,FALSE)=0,"",VLOOKUP($A75,'Annex 2 EHV charges'!$A:$O,10,FALSE)),"")</f>
        <v>6.74</v>
      </c>
      <c r="H75" s="213">
        <f>IFERROR(IF(VLOOKUP($A75,'Annex 2 EHV charges'!$A:$O,11,FALSE)=0,"",VLOOKUP($A75,'Annex 2 EHV charges'!$A:$O,11,FALSE)),"")</f>
        <v>6.74</v>
      </c>
    </row>
    <row r="76" spans="1:8" ht="25.5" x14ac:dyDescent="0.2">
      <c r="A76" s="209">
        <f t="array" ref="A76">IFERROR(INDEX('Annex 2 EHV charges'!$A$11:$A$260, MATCH(0, IF(ISBLANK('Annex 2 EHV charges'!$A$11:$A$260),1, COUNTIF(A$4:$A75, 'Annex 2 EHV charges'!$A$11:$A$260)), 0)),"")</f>
        <v>893</v>
      </c>
      <c r="B76" s="209">
        <f>IF($A76="","",VLOOKUP($A76,'Annex 2 EHV charges'!$A:$O,2,0))</f>
        <v>893</v>
      </c>
      <c r="C76" s="210" t="str">
        <f>IF($A76="","",VLOOKUP($A76,'Annex 2 EHV charges'!$A:$O,3,0))</f>
        <v>1160001007100,
1160001122717</v>
      </c>
      <c r="D76" s="209" t="str">
        <f>IF($A76="","",VLOOKUP($A76,'Annex 2 EHV charges'!$A:$O,7,0))</f>
        <v>Transco Churchover</v>
      </c>
      <c r="E76" s="211" t="str">
        <f>IFERROR(IF(VLOOKUP($A76,'Annex 2 EHV charges'!$A:$O,8,FALSE)=0,"",VLOOKUP($A76,'Annex 2 EHV charges'!$A:$O,8,FALSE)),"")</f>
        <v/>
      </c>
      <c r="F76" s="212">
        <f>IFERROR(IF(VLOOKUP($A76,'Annex 2 EHV charges'!$A:$O,9,FALSE)=0,"",VLOOKUP($A76,'Annex 2 EHV charges'!$A:$O,9,FALSE)),"")</f>
        <v>105.59</v>
      </c>
      <c r="G76" s="213">
        <f>IFERROR(IF(VLOOKUP($A76,'Annex 2 EHV charges'!$A:$O,10,FALSE)=0,"",VLOOKUP($A76,'Annex 2 EHV charges'!$A:$O,10,FALSE)),"")</f>
        <v>3.63</v>
      </c>
      <c r="H76" s="213">
        <f>IFERROR(IF(VLOOKUP($A76,'Annex 2 EHV charges'!$A:$O,11,FALSE)=0,"",VLOOKUP($A76,'Annex 2 EHV charges'!$A:$O,11,FALSE)),"")</f>
        <v>3.63</v>
      </c>
    </row>
    <row r="77" spans="1:8" x14ac:dyDescent="0.2">
      <c r="A77" s="209">
        <f t="array" ref="A77">IFERROR(INDEX('Annex 2 EHV charges'!$A$11:$A$260, MATCH(0, IF(ISBLANK('Annex 2 EHV charges'!$A$11:$A$260),1, COUNTIF(A$4:$A76, 'Annex 2 EHV charges'!$A$11:$A$260)), 0)),"")</f>
        <v>894</v>
      </c>
      <c r="B77" s="209">
        <f>IF($A77="","",VLOOKUP($A77,'Annex 2 EHV charges'!$A:$O,2,0))</f>
        <v>894</v>
      </c>
      <c r="C77" s="210">
        <f>IF($A77="","",VLOOKUP($A77,'Annex 2 EHV charges'!$A:$O,3,0))</f>
        <v>1100039600033</v>
      </c>
      <c r="D77" s="209" t="str">
        <f>IF($A77="","",VLOOKUP($A77,'Annex 2 EHV charges'!$A:$O,7,0))</f>
        <v>Alstom Rugby</v>
      </c>
      <c r="E77" s="211" t="str">
        <f>IFERROR(IF(VLOOKUP($A77,'Annex 2 EHV charges'!$A:$O,8,FALSE)=0,"",VLOOKUP($A77,'Annex 2 EHV charges'!$A:$O,8,FALSE)),"")</f>
        <v/>
      </c>
      <c r="F77" s="212">
        <f>IFERROR(IF(VLOOKUP($A77,'Annex 2 EHV charges'!$A:$O,9,FALSE)=0,"",VLOOKUP($A77,'Annex 2 EHV charges'!$A:$O,9,FALSE)),"")</f>
        <v>2122.5700000000002</v>
      </c>
      <c r="G77" s="213">
        <f>IFERROR(IF(VLOOKUP($A77,'Annex 2 EHV charges'!$A:$O,10,FALSE)=0,"",VLOOKUP($A77,'Annex 2 EHV charges'!$A:$O,10,FALSE)),"")</f>
        <v>3.16</v>
      </c>
      <c r="H77" s="213">
        <f>IFERROR(IF(VLOOKUP($A77,'Annex 2 EHV charges'!$A:$O,11,FALSE)=0,"",VLOOKUP($A77,'Annex 2 EHV charges'!$A:$O,11,FALSE)),"")</f>
        <v>3.16</v>
      </c>
    </row>
    <row r="78" spans="1:8" x14ac:dyDescent="0.2">
      <c r="A78" s="209">
        <f t="array" ref="A78">IFERROR(INDEX('Annex 2 EHV charges'!$A$11:$A$260, MATCH(0, IF(ISBLANK('Annex 2 EHV charges'!$A$11:$A$260),1, COUNTIF(A$4:$A77, 'Annex 2 EHV charges'!$A$11:$A$260)), 0)),"")</f>
        <v>896</v>
      </c>
      <c r="B78" s="209">
        <f>IF($A78="","",VLOOKUP($A78,'Annex 2 EHV charges'!$A:$O,2,0))</f>
        <v>896</v>
      </c>
      <c r="C78" s="210">
        <f>IF($A78="","",VLOOKUP($A78,'Annex 2 EHV charges'!$A:$O,3,0))</f>
        <v>1160001363390</v>
      </c>
      <c r="D78" s="209" t="str">
        <f>IF($A78="","",VLOOKUP($A78,'Annex 2 EHV charges'!$A:$O,7,0))</f>
        <v>Low Spinney Wind Farm</v>
      </c>
      <c r="E78" s="211" t="str">
        <f>IFERROR(IF(VLOOKUP($A78,'Annex 2 EHV charges'!$A:$O,8,FALSE)=0,"",VLOOKUP($A78,'Annex 2 EHV charges'!$A:$O,8,FALSE)),"")</f>
        <v/>
      </c>
      <c r="F78" s="212">
        <f>IFERROR(IF(VLOOKUP($A78,'Annex 2 EHV charges'!$A:$O,9,FALSE)=0,"",VLOOKUP($A78,'Annex 2 EHV charges'!$A:$O,9,FALSE)),"")</f>
        <v>85.13</v>
      </c>
      <c r="G78" s="213">
        <f>IFERROR(IF(VLOOKUP($A78,'Annex 2 EHV charges'!$A:$O,10,FALSE)=0,"",VLOOKUP($A78,'Annex 2 EHV charges'!$A:$O,10,FALSE)),"")</f>
        <v>1.51</v>
      </c>
      <c r="H78" s="213">
        <f>IFERROR(IF(VLOOKUP($A78,'Annex 2 EHV charges'!$A:$O,11,FALSE)=0,"",VLOOKUP($A78,'Annex 2 EHV charges'!$A:$O,11,FALSE)),"")</f>
        <v>1.51</v>
      </c>
    </row>
    <row r="79" spans="1:8" x14ac:dyDescent="0.2">
      <c r="A79" s="209">
        <f t="array" ref="A79">IFERROR(INDEX('Annex 2 EHV charges'!$A$11:$A$260, MATCH(0, IF(ISBLANK('Annex 2 EHV charges'!$A$11:$A$260),1, COUNTIF(A$4:$A78, 'Annex 2 EHV charges'!$A$11:$A$260)), 0)),"")</f>
        <v>897</v>
      </c>
      <c r="B79" s="209">
        <f>IF($A79="","",VLOOKUP($A79,'Annex 2 EHV charges'!$A:$O,2,0))</f>
        <v>897</v>
      </c>
      <c r="C79" s="210">
        <f>IF($A79="","",VLOOKUP($A79,'Annex 2 EHV charges'!$A:$O,3,0))</f>
        <v>1160001457392</v>
      </c>
      <c r="D79" s="209" t="str">
        <f>IF($A79="","",VLOOKUP($A79,'Annex 2 EHV charges'!$A:$O,7,0))</f>
        <v>Swinford Wind Farm</v>
      </c>
      <c r="E79" s="211" t="str">
        <f>IFERROR(IF(VLOOKUP($A79,'Annex 2 EHV charges'!$A:$O,8,FALSE)=0,"",VLOOKUP($A79,'Annex 2 EHV charges'!$A:$O,8,FALSE)),"")</f>
        <v/>
      </c>
      <c r="F79" s="212">
        <f>IFERROR(IF(VLOOKUP($A79,'Annex 2 EHV charges'!$A:$O,9,FALSE)=0,"",VLOOKUP($A79,'Annex 2 EHV charges'!$A:$O,9,FALSE)),"")</f>
        <v>52.47</v>
      </c>
      <c r="G79" s="213">
        <f>IFERROR(IF(VLOOKUP($A79,'Annex 2 EHV charges'!$A:$O,10,FALSE)=0,"",VLOOKUP($A79,'Annex 2 EHV charges'!$A:$O,10,FALSE)),"")</f>
        <v>1.43</v>
      </c>
      <c r="H79" s="213">
        <f>IFERROR(IF(VLOOKUP($A79,'Annex 2 EHV charges'!$A:$O,11,FALSE)=0,"",VLOOKUP($A79,'Annex 2 EHV charges'!$A:$O,11,FALSE)),"")</f>
        <v>1.43</v>
      </c>
    </row>
    <row r="80" spans="1:8" x14ac:dyDescent="0.2">
      <c r="A80" s="209">
        <f t="array" ref="A80">IFERROR(INDEX('Annex 2 EHV charges'!$A$11:$A$260, MATCH(0, IF(ISBLANK('Annex 2 EHV charges'!$A$11:$A$260),1, COUNTIF(A$4:$A79, 'Annex 2 EHV charges'!$A$11:$A$260)), 0)),"")</f>
        <v>898</v>
      </c>
      <c r="B80" s="209">
        <f>IF($A80="","",VLOOKUP($A80,'Annex 2 EHV charges'!$A:$O,2,0))</f>
        <v>898</v>
      </c>
      <c r="C80" s="210">
        <f>IF($A80="","",VLOOKUP($A80,'Annex 2 EHV charges'!$A:$O,3,0))</f>
        <v>1170000117971</v>
      </c>
      <c r="D80" s="209" t="str">
        <f>IF($A80="","",VLOOKUP($A80,'Annex 2 EHV charges'!$A:$O,7,0))</f>
        <v>Yelvertoft Wind Farm</v>
      </c>
      <c r="E80" s="211" t="str">
        <f>IFERROR(IF(VLOOKUP($A80,'Annex 2 EHV charges'!$A:$O,8,FALSE)=0,"",VLOOKUP($A80,'Annex 2 EHV charges'!$A:$O,8,FALSE)),"")</f>
        <v/>
      </c>
      <c r="F80" s="212">
        <f>IFERROR(IF(VLOOKUP($A80,'Annex 2 EHV charges'!$A:$O,9,FALSE)=0,"",VLOOKUP($A80,'Annex 2 EHV charges'!$A:$O,9,FALSE)),"")</f>
        <v>42.11</v>
      </c>
      <c r="G80" s="213">
        <f>IFERROR(IF(VLOOKUP($A80,'Annex 2 EHV charges'!$A:$O,10,FALSE)=0,"",VLOOKUP($A80,'Annex 2 EHV charges'!$A:$O,10,FALSE)),"")</f>
        <v>1.45</v>
      </c>
      <c r="H80" s="213">
        <f>IFERROR(IF(VLOOKUP($A80,'Annex 2 EHV charges'!$A:$O,11,FALSE)=0,"",VLOOKUP($A80,'Annex 2 EHV charges'!$A:$O,11,FALSE)),"")</f>
        <v>1.45</v>
      </c>
    </row>
    <row r="81" spans="1:8" x14ac:dyDescent="0.2">
      <c r="A81" s="209">
        <f t="array" ref="A81">IFERROR(INDEX('Annex 2 EHV charges'!$A$11:$A$260, MATCH(0, IF(ISBLANK('Annex 2 EHV charges'!$A$11:$A$260),1, COUNTIF(A$4:$A80, 'Annex 2 EHV charges'!$A$11:$A$260)), 0)),"")</f>
        <v>899</v>
      </c>
      <c r="B81" s="209">
        <f>IF($A81="","",VLOOKUP($A81,'Annex 2 EHV charges'!$A:$O,2,0))</f>
        <v>899</v>
      </c>
      <c r="C81" s="210" t="str">
        <f>IF($A81="","",VLOOKUP($A81,'Annex 2 EHV charges'!$A:$O,3,0))</f>
        <v xml:space="preserve"> </v>
      </c>
      <c r="D81" s="209" t="str">
        <f>IF($A81="","",VLOOKUP($A81,'Annex 2 EHV charges'!$A:$O,7,0))</f>
        <v>Maxwell House Data Centre</v>
      </c>
      <c r="E81" s="211" t="str">
        <f>IFERROR(IF(VLOOKUP($A81,'Annex 2 EHV charges'!$A:$O,8,FALSE)=0,"",VLOOKUP($A81,'Annex 2 EHV charges'!$A:$O,8,FALSE)),"")</f>
        <v/>
      </c>
      <c r="F81" s="212">
        <f>IFERROR(IF(VLOOKUP($A81,'Annex 2 EHV charges'!$A:$O,9,FALSE)=0,"",VLOOKUP($A81,'Annex 2 EHV charges'!$A:$O,9,FALSE)),"")</f>
        <v>6629.23</v>
      </c>
      <c r="G81" s="213">
        <f>IFERROR(IF(VLOOKUP($A81,'Annex 2 EHV charges'!$A:$O,10,FALSE)=0,"",VLOOKUP($A81,'Annex 2 EHV charges'!$A:$O,10,FALSE)),"")</f>
        <v>2.1</v>
      </c>
      <c r="H81" s="213">
        <f>IFERROR(IF(VLOOKUP($A81,'Annex 2 EHV charges'!$A:$O,11,FALSE)=0,"",VLOOKUP($A81,'Annex 2 EHV charges'!$A:$O,11,FALSE)),"")</f>
        <v>2.1</v>
      </c>
    </row>
    <row r="82" spans="1:8" x14ac:dyDescent="0.2">
      <c r="A82" s="209">
        <f t="array" ref="A82">IFERROR(INDEX('Annex 2 EHV charges'!$A$11:$A$260, MATCH(0, IF(ISBLANK('Annex 2 EHV charges'!$A$11:$A$260),1, COUNTIF(A$4:$A81, 'Annex 2 EHV charges'!$A$11:$A$260)), 0)),"")</f>
        <v>902</v>
      </c>
      <c r="B82" s="209">
        <f>IF($A82="","",VLOOKUP($A82,'Annex 2 EHV charges'!$A:$O,2,0))</f>
        <v>902</v>
      </c>
      <c r="C82" s="210">
        <f>IF($A82="","",VLOOKUP($A82,'Annex 2 EHV charges'!$A:$O,3,0))</f>
        <v>1170000199789</v>
      </c>
      <c r="D82" s="209" t="str">
        <f>IF($A82="","",VLOOKUP($A82,'Annex 2 EHV charges'!$A:$O,7,0))</f>
        <v>Burton Wolds Wind Farm phase 2</v>
      </c>
      <c r="E82" s="211" t="str">
        <f>IFERROR(IF(VLOOKUP($A82,'Annex 2 EHV charges'!$A:$O,8,FALSE)=0,"",VLOOKUP($A82,'Annex 2 EHV charges'!$A:$O,8,FALSE)),"")</f>
        <v/>
      </c>
      <c r="F82" s="212">
        <f>IFERROR(IF(VLOOKUP($A82,'Annex 2 EHV charges'!$A:$O,9,FALSE)=0,"",VLOOKUP($A82,'Annex 2 EHV charges'!$A:$O,9,FALSE)),"")</f>
        <v>26.79</v>
      </c>
      <c r="G82" s="213">
        <f>IFERROR(IF(VLOOKUP($A82,'Annex 2 EHV charges'!$A:$O,10,FALSE)=0,"",VLOOKUP($A82,'Annex 2 EHV charges'!$A:$O,10,FALSE)),"")</f>
        <v>1.51</v>
      </c>
      <c r="H82" s="213">
        <f>IFERROR(IF(VLOOKUP($A82,'Annex 2 EHV charges'!$A:$O,11,FALSE)=0,"",VLOOKUP($A82,'Annex 2 EHV charges'!$A:$O,11,FALSE)),"")</f>
        <v>1.51</v>
      </c>
    </row>
    <row r="83" spans="1:8" x14ac:dyDescent="0.2">
      <c r="A83" s="209">
        <f t="array" ref="A83">IFERROR(INDEX('Annex 2 EHV charges'!$A$11:$A$260, MATCH(0, IF(ISBLANK('Annex 2 EHV charges'!$A$11:$A$260),1, COUNTIF(A$4:$A82, 'Annex 2 EHV charges'!$A$11:$A$260)), 0)),"")</f>
        <v>903</v>
      </c>
      <c r="B83" s="209">
        <f>IF($A83="","",VLOOKUP($A83,'Annex 2 EHV charges'!$A:$O,2,0))</f>
        <v>903</v>
      </c>
      <c r="C83" s="210">
        <f>IF($A83="","",VLOOKUP($A83,'Annex 2 EHV charges'!$A:$O,3,0))</f>
        <v>1170000137579</v>
      </c>
      <c r="D83" s="209" t="str">
        <f>IF($A83="","",VLOOKUP($A83,'Annex 2 EHV charges'!$A:$O,7,0))</f>
        <v>Shacks Barn Generation</v>
      </c>
      <c r="E83" s="211" t="str">
        <f>IFERROR(IF(VLOOKUP($A83,'Annex 2 EHV charges'!$A:$O,8,FALSE)=0,"",VLOOKUP($A83,'Annex 2 EHV charges'!$A:$O,8,FALSE)),"")</f>
        <v/>
      </c>
      <c r="F83" s="212">
        <f>IFERROR(IF(VLOOKUP($A83,'Annex 2 EHV charges'!$A:$O,9,FALSE)=0,"",VLOOKUP($A83,'Annex 2 EHV charges'!$A:$O,9,FALSE)),"")</f>
        <v>7.38</v>
      </c>
      <c r="G83" s="213">
        <f>IFERROR(IF(VLOOKUP($A83,'Annex 2 EHV charges'!$A:$O,10,FALSE)=0,"",VLOOKUP($A83,'Annex 2 EHV charges'!$A:$O,10,FALSE)),"")</f>
        <v>1.39</v>
      </c>
      <c r="H83" s="213">
        <f>IFERROR(IF(VLOOKUP($A83,'Annex 2 EHV charges'!$A:$O,11,FALSE)=0,"",VLOOKUP($A83,'Annex 2 EHV charges'!$A:$O,11,FALSE)),"")</f>
        <v>1.39</v>
      </c>
    </row>
    <row r="84" spans="1:8" x14ac:dyDescent="0.2">
      <c r="A84" s="209">
        <f t="array" ref="A84">IFERROR(INDEX('Annex 2 EHV charges'!$A$11:$A$260, MATCH(0, IF(ISBLANK('Annex 2 EHV charges'!$A$11:$A$260),1, COUNTIF(A$4:$A83, 'Annex 2 EHV charges'!$A$11:$A$260)), 0)),"")</f>
        <v>904</v>
      </c>
      <c r="B84" s="209">
        <f>IF($A84="","",VLOOKUP($A84,'Annex 2 EHV charges'!$A:$O,2,0))</f>
        <v>904</v>
      </c>
      <c r="C84" s="210">
        <f>IF($A84="","",VLOOKUP($A84,'Annex 2 EHV charges'!$A:$O,3,0))</f>
        <v>1160001324665</v>
      </c>
      <c r="D84" s="209" t="str">
        <f>IF($A84="","",VLOOKUP($A84,'Annex 2 EHV charges'!$A:$O,7,0))</f>
        <v>Hatton Gas Compressor</v>
      </c>
      <c r="E84" s="211" t="str">
        <f>IFERROR(IF(VLOOKUP($A84,'Annex 2 EHV charges'!$A:$O,8,FALSE)=0,"",VLOOKUP($A84,'Annex 2 EHV charges'!$A:$O,8,FALSE)),"")</f>
        <v/>
      </c>
      <c r="F84" s="212">
        <f>IFERROR(IF(VLOOKUP($A84,'Annex 2 EHV charges'!$A:$O,9,FALSE)=0,"",VLOOKUP($A84,'Annex 2 EHV charges'!$A:$O,9,FALSE)),"")</f>
        <v>20383.98</v>
      </c>
      <c r="G84" s="213">
        <f>IFERROR(IF(VLOOKUP($A84,'Annex 2 EHV charges'!$A:$O,10,FALSE)=0,"",VLOOKUP($A84,'Annex 2 EHV charges'!$A:$O,10,FALSE)),"")</f>
        <v>2.82</v>
      </c>
      <c r="H84" s="213">
        <f>IFERROR(IF(VLOOKUP($A84,'Annex 2 EHV charges'!$A:$O,11,FALSE)=0,"",VLOOKUP($A84,'Annex 2 EHV charges'!$A:$O,11,FALSE)),"")</f>
        <v>2.82</v>
      </c>
    </row>
    <row r="85" spans="1:8" x14ac:dyDescent="0.2">
      <c r="A85" s="209">
        <f t="array" ref="A85">IFERROR(INDEX('Annex 2 EHV charges'!$A$11:$A$260, MATCH(0, IF(ISBLANK('Annex 2 EHV charges'!$A$11:$A$260),1, COUNTIF(A$4:$A84, 'Annex 2 EHV charges'!$A$11:$A$260)), 0)),"")</f>
        <v>905</v>
      </c>
      <c r="B85" s="209">
        <f>IF($A85="","",VLOOKUP($A85,'Annex 2 EHV charges'!$A:$O,2,0))</f>
        <v>905</v>
      </c>
      <c r="C85" s="210">
        <f>IF($A85="","",VLOOKUP($A85,'Annex 2 EHV charges'!$A:$O,3,0))</f>
        <v>1170000112477</v>
      </c>
      <c r="D85" s="209" t="str">
        <f>IF($A85="","",VLOOKUP($A85,'Annex 2 EHV charges'!$A:$O,7,0))</f>
        <v>North Hykeham EFW</v>
      </c>
      <c r="E85" s="211" t="str">
        <f>IFERROR(IF(VLOOKUP($A85,'Annex 2 EHV charges'!$A:$O,8,FALSE)=0,"",VLOOKUP($A85,'Annex 2 EHV charges'!$A:$O,8,FALSE)),"")</f>
        <v/>
      </c>
      <c r="F85" s="212">
        <f>IFERROR(IF(VLOOKUP($A85,'Annex 2 EHV charges'!$A:$O,9,FALSE)=0,"",VLOOKUP($A85,'Annex 2 EHV charges'!$A:$O,9,FALSE)),"")</f>
        <v>8.68</v>
      </c>
      <c r="G85" s="213">
        <f>IFERROR(IF(VLOOKUP($A85,'Annex 2 EHV charges'!$A:$O,10,FALSE)=0,"",VLOOKUP($A85,'Annex 2 EHV charges'!$A:$O,10,FALSE)),"")</f>
        <v>1.79</v>
      </c>
      <c r="H85" s="213">
        <f>IFERROR(IF(VLOOKUP($A85,'Annex 2 EHV charges'!$A:$O,11,FALSE)=0,"",VLOOKUP($A85,'Annex 2 EHV charges'!$A:$O,11,FALSE)),"")</f>
        <v>1.79</v>
      </c>
    </row>
    <row r="86" spans="1:8" x14ac:dyDescent="0.2">
      <c r="A86" s="209">
        <f t="array" ref="A86">IFERROR(INDEX('Annex 2 EHV charges'!$A$11:$A$260, MATCH(0, IF(ISBLANK('Annex 2 EHV charges'!$A$11:$A$260),1, COUNTIF(A$4:$A85, 'Annex 2 EHV charges'!$A$11:$A$260)), 0)),"")</f>
        <v>906</v>
      </c>
      <c r="B86" s="209">
        <f>IF($A86="","",VLOOKUP($A86,'Annex 2 EHV charges'!$A:$O,2,0))</f>
        <v>906</v>
      </c>
      <c r="C86" s="210">
        <f>IF($A86="","",VLOOKUP($A86,'Annex 2 EHV charges'!$A:$O,3,0))</f>
        <v>1160001415347</v>
      </c>
      <c r="D86" s="209" t="str">
        <f>IF($A86="","",VLOOKUP($A86,'Annex 2 EHV charges'!$A:$O,7,0))</f>
        <v>Sleaford Renewable Energy Plant</v>
      </c>
      <c r="E86" s="211" t="str">
        <f>IFERROR(IF(VLOOKUP($A86,'Annex 2 EHV charges'!$A:$O,8,FALSE)=0,"",VLOOKUP($A86,'Annex 2 EHV charges'!$A:$O,8,FALSE)),"")</f>
        <v/>
      </c>
      <c r="F86" s="212">
        <f>IFERROR(IF(VLOOKUP($A86,'Annex 2 EHV charges'!$A:$O,9,FALSE)=0,"",VLOOKUP($A86,'Annex 2 EHV charges'!$A:$O,9,FALSE)),"")</f>
        <v>70.14</v>
      </c>
      <c r="G86" s="213">
        <f>IFERROR(IF(VLOOKUP($A86,'Annex 2 EHV charges'!$A:$O,10,FALSE)=0,"",VLOOKUP($A86,'Annex 2 EHV charges'!$A:$O,10,FALSE)),"")</f>
        <v>2.1</v>
      </c>
      <c r="H86" s="213">
        <f>IFERROR(IF(VLOOKUP($A86,'Annex 2 EHV charges'!$A:$O,11,FALSE)=0,"",VLOOKUP($A86,'Annex 2 EHV charges'!$A:$O,11,FALSE)),"")</f>
        <v>2.1</v>
      </c>
    </row>
    <row r="87" spans="1:8" x14ac:dyDescent="0.2">
      <c r="A87" s="209">
        <f t="array" ref="A87">IFERROR(INDEX('Annex 2 EHV charges'!$A$11:$A$260, MATCH(0, IF(ISBLANK('Annex 2 EHV charges'!$A$11:$A$260),1, COUNTIF(A$4:$A86, 'Annex 2 EHV charges'!$A$11:$A$260)), 0)),"")</f>
        <v>907</v>
      </c>
      <c r="B87" s="209">
        <f>IF($A87="","",VLOOKUP($A87,'Annex 2 EHV charges'!$A:$O,2,0))</f>
        <v>907</v>
      </c>
      <c r="C87" s="210">
        <f>IF($A87="","",VLOOKUP($A87,'Annex 2 EHV charges'!$A:$O,3,0))</f>
        <v>1170000059210</v>
      </c>
      <c r="D87" s="209" t="str">
        <f>IF($A87="","",VLOOKUP($A87,'Annex 2 EHV charges'!$A:$O,7,0))</f>
        <v>Bilsthorpe Wind Farm</v>
      </c>
      <c r="E87" s="211" t="str">
        <f>IFERROR(IF(VLOOKUP($A87,'Annex 2 EHV charges'!$A:$O,8,FALSE)=0,"",VLOOKUP($A87,'Annex 2 EHV charges'!$A:$O,8,FALSE)),"")</f>
        <v/>
      </c>
      <c r="F87" s="212">
        <f>IFERROR(IF(VLOOKUP($A87,'Annex 2 EHV charges'!$A:$O,9,FALSE)=0,"",VLOOKUP($A87,'Annex 2 EHV charges'!$A:$O,9,FALSE)),"")</f>
        <v>13</v>
      </c>
      <c r="G87" s="213">
        <f>IFERROR(IF(VLOOKUP($A87,'Annex 2 EHV charges'!$A:$O,10,FALSE)=0,"",VLOOKUP($A87,'Annex 2 EHV charges'!$A:$O,10,FALSE)),"")</f>
        <v>1.41</v>
      </c>
      <c r="H87" s="213">
        <f>IFERROR(IF(VLOOKUP($A87,'Annex 2 EHV charges'!$A:$O,11,FALSE)=0,"",VLOOKUP($A87,'Annex 2 EHV charges'!$A:$O,11,FALSE)),"")</f>
        <v>1.41</v>
      </c>
    </row>
    <row r="88" spans="1:8" x14ac:dyDescent="0.2">
      <c r="A88" s="209">
        <f t="array" ref="A88">IFERROR(INDEX('Annex 2 EHV charges'!$A$11:$A$260, MATCH(0, IF(ISBLANK('Annex 2 EHV charges'!$A$11:$A$260),1, COUNTIF(A$4:$A87, 'Annex 2 EHV charges'!$A$11:$A$260)), 0)),"")</f>
        <v>908</v>
      </c>
      <c r="B88" s="209">
        <f>IF($A88="","",VLOOKUP($A88,'Annex 2 EHV charges'!$A:$O,2,0))</f>
        <v>908</v>
      </c>
      <c r="C88" s="210">
        <f>IF($A88="","",VLOOKUP($A88,'Annex 2 EHV charges'!$A:$O,3,0))</f>
        <v>1170000117944</v>
      </c>
      <c r="D88" s="209" t="str">
        <f>IF($A88="","",VLOOKUP($A88,'Annex 2 EHV charges'!$A:$O,7,0))</f>
        <v>Old Dalby Lodge Wind Farm</v>
      </c>
      <c r="E88" s="211" t="str">
        <f>IFERROR(IF(VLOOKUP($A88,'Annex 2 EHV charges'!$A:$O,8,FALSE)=0,"",VLOOKUP($A88,'Annex 2 EHV charges'!$A:$O,8,FALSE)),"")</f>
        <v/>
      </c>
      <c r="F88" s="212">
        <f>IFERROR(IF(VLOOKUP($A88,'Annex 2 EHV charges'!$A:$O,9,FALSE)=0,"",VLOOKUP($A88,'Annex 2 EHV charges'!$A:$O,9,FALSE)),"")</f>
        <v>22.15</v>
      </c>
      <c r="G88" s="213">
        <f>IFERROR(IF(VLOOKUP($A88,'Annex 2 EHV charges'!$A:$O,10,FALSE)=0,"",VLOOKUP($A88,'Annex 2 EHV charges'!$A:$O,10,FALSE)),"")</f>
        <v>1.51</v>
      </c>
      <c r="H88" s="213">
        <f>IFERROR(IF(VLOOKUP($A88,'Annex 2 EHV charges'!$A:$O,11,FALSE)=0,"",VLOOKUP($A88,'Annex 2 EHV charges'!$A:$O,11,FALSE)),"")</f>
        <v>1.51</v>
      </c>
    </row>
    <row r="89" spans="1:8" x14ac:dyDescent="0.2">
      <c r="A89" s="209">
        <f t="array" ref="A89">IFERROR(INDEX('Annex 2 EHV charges'!$A$11:$A$260, MATCH(0, IF(ISBLANK('Annex 2 EHV charges'!$A$11:$A$260),1, COUNTIF(A$4:$A88, 'Annex 2 EHV charges'!$A$11:$A$260)), 0)),"")</f>
        <v>909</v>
      </c>
      <c r="B89" s="209">
        <f>IF($A89="","",VLOOKUP($A89,'Annex 2 EHV charges'!$A:$O,2,0))</f>
        <v>909</v>
      </c>
      <c r="C89" s="210">
        <f>IF($A89="","",VLOOKUP($A89,'Annex 2 EHV charges'!$A:$O,3,0))</f>
        <v>1170000146670</v>
      </c>
      <c r="D89" s="209" t="str">
        <f>IF($A89="","",VLOOKUP($A89,'Annex 2 EHV charges'!$A:$O,7,0))</f>
        <v>Willoughby STOR generation</v>
      </c>
      <c r="E89" s="211" t="str">
        <f>IFERROR(IF(VLOOKUP($A89,'Annex 2 EHV charges'!$A:$O,8,FALSE)=0,"",VLOOKUP($A89,'Annex 2 EHV charges'!$A:$O,8,FALSE)),"")</f>
        <v/>
      </c>
      <c r="F89" s="212">
        <f>IFERROR(IF(VLOOKUP($A89,'Annex 2 EHV charges'!$A:$O,9,FALSE)=0,"",VLOOKUP($A89,'Annex 2 EHV charges'!$A:$O,9,FALSE)),"")</f>
        <v>0.39</v>
      </c>
      <c r="G89" s="213">
        <f>IFERROR(IF(VLOOKUP($A89,'Annex 2 EHV charges'!$A:$O,10,FALSE)=0,"",VLOOKUP($A89,'Annex 2 EHV charges'!$A:$O,10,FALSE)),"")</f>
        <v>1.39</v>
      </c>
      <c r="H89" s="213">
        <f>IFERROR(IF(VLOOKUP($A89,'Annex 2 EHV charges'!$A:$O,11,FALSE)=0,"",VLOOKUP($A89,'Annex 2 EHV charges'!$A:$O,11,FALSE)),"")</f>
        <v>1.39</v>
      </c>
    </row>
    <row r="90" spans="1:8" x14ac:dyDescent="0.2">
      <c r="A90" s="209">
        <f t="array" ref="A90">IFERROR(INDEX('Annex 2 EHV charges'!$A$11:$A$260, MATCH(0, IF(ISBLANK('Annex 2 EHV charges'!$A$11:$A$260),1, COUNTIF(A$4:$A89, 'Annex 2 EHV charges'!$A$11:$A$260)), 0)),"")</f>
        <v>910</v>
      </c>
      <c r="B90" s="209">
        <f>IF($A90="","",VLOOKUP($A90,'Annex 2 EHV charges'!$A:$O,2,0))</f>
        <v>910</v>
      </c>
      <c r="C90" s="210">
        <f>IF($A90="","",VLOOKUP($A90,'Annex 2 EHV charges'!$A:$O,3,0))</f>
        <v>1130000085288</v>
      </c>
      <c r="D90" s="209" t="str">
        <f>IF($A90="","",VLOOKUP($A90,'Annex 2 EHV charges'!$A:$O,7,0))</f>
        <v>Rolls Royce AB&amp;E 33kV</v>
      </c>
      <c r="E90" s="211">
        <f>IFERROR(IF(VLOOKUP($A90,'Annex 2 EHV charges'!$A:$O,8,FALSE)=0,"",VLOOKUP($A90,'Annex 2 EHV charges'!$A:$O,8,FALSE)),"")</f>
        <v>1.2490000000000001</v>
      </c>
      <c r="F90" s="212" t="str">
        <f>IFERROR(IF(VLOOKUP($A90,'Annex 2 EHV charges'!$A:$O,9,FALSE)=0,"",VLOOKUP($A90,'Annex 2 EHV charges'!$A:$O,9,FALSE)),"")</f>
        <v/>
      </c>
      <c r="G90" s="213">
        <f>IFERROR(IF(VLOOKUP($A90,'Annex 2 EHV charges'!$A:$O,10,FALSE)=0,"",VLOOKUP($A90,'Annex 2 EHV charges'!$A:$O,10,FALSE)),"")</f>
        <v>3.77</v>
      </c>
      <c r="H90" s="213">
        <f>IFERROR(IF(VLOOKUP($A90,'Annex 2 EHV charges'!$A:$O,11,FALSE)=0,"",VLOOKUP($A90,'Annex 2 EHV charges'!$A:$O,11,FALSE)),"")</f>
        <v>3.77</v>
      </c>
    </row>
    <row r="91" spans="1:8" x14ac:dyDescent="0.2">
      <c r="A91" s="209">
        <f t="array" ref="A91">IFERROR(INDEX('Annex 2 EHV charges'!$A$11:$A$260, MATCH(0, IF(ISBLANK('Annex 2 EHV charges'!$A$11:$A$260),1, COUNTIF(A$4:$A90, 'Annex 2 EHV charges'!$A$11:$A$260)), 0)),"")</f>
        <v>911</v>
      </c>
      <c r="B91" s="209">
        <f>IF($A91="","",VLOOKUP($A91,'Annex 2 EHV charges'!$A:$O,2,0))</f>
        <v>911</v>
      </c>
      <c r="C91" s="210">
        <f>IF($A91="","",VLOOKUP($A91,'Annex 2 EHV charges'!$A:$O,3,0))</f>
        <v>1170000110600</v>
      </c>
      <c r="D91" s="209" t="str">
        <f>IF($A91="","",VLOOKUP($A91,'Annex 2 EHV charges'!$A:$O,7,0))</f>
        <v>The Grange Wind Farm</v>
      </c>
      <c r="E91" s="211" t="str">
        <f>IFERROR(IF(VLOOKUP($A91,'Annex 2 EHV charges'!$A:$O,8,FALSE)=0,"",VLOOKUP($A91,'Annex 2 EHV charges'!$A:$O,8,FALSE)),"")</f>
        <v/>
      </c>
      <c r="F91" s="212">
        <f>IFERROR(IF(VLOOKUP($A91,'Annex 2 EHV charges'!$A:$O,9,FALSE)=0,"",VLOOKUP($A91,'Annex 2 EHV charges'!$A:$O,9,FALSE)),"")</f>
        <v>19.71</v>
      </c>
      <c r="G91" s="213">
        <f>IFERROR(IF(VLOOKUP($A91,'Annex 2 EHV charges'!$A:$O,10,FALSE)=0,"",VLOOKUP($A91,'Annex 2 EHV charges'!$A:$O,10,FALSE)),"")</f>
        <v>1.69</v>
      </c>
      <c r="H91" s="213">
        <f>IFERROR(IF(VLOOKUP($A91,'Annex 2 EHV charges'!$A:$O,11,FALSE)=0,"",VLOOKUP($A91,'Annex 2 EHV charges'!$A:$O,11,FALSE)),"")</f>
        <v>1.69</v>
      </c>
    </row>
    <row r="92" spans="1:8" x14ac:dyDescent="0.2">
      <c r="A92" s="209">
        <f t="array" ref="A92">IFERROR(INDEX('Annex 2 EHV charges'!$A$11:$A$260, MATCH(0, IF(ISBLANK('Annex 2 EHV charges'!$A$11:$A$260),1, COUNTIF(A$4:$A91, 'Annex 2 EHV charges'!$A$11:$A$260)), 0)),"")</f>
        <v>912</v>
      </c>
      <c r="B92" s="209">
        <f>IF($A92="","",VLOOKUP($A92,'Annex 2 EHV charges'!$A:$O,2,0))</f>
        <v>912</v>
      </c>
      <c r="C92" s="210">
        <f>IF($A92="","",VLOOKUP($A92,'Annex 2 EHV charges'!$A:$O,3,0))</f>
        <v>1170000111881</v>
      </c>
      <c r="D92" s="209" t="str">
        <f>IF($A92="","",VLOOKUP($A92,'Annex 2 EHV charges'!$A:$O,7,0))</f>
        <v>Clay Lake STOR</v>
      </c>
      <c r="E92" s="211" t="str">
        <f>IFERROR(IF(VLOOKUP($A92,'Annex 2 EHV charges'!$A:$O,8,FALSE)=0,"",VLOOKUP($A92,'Annex 2 EHV charges'!$A:$O,8,FALSE)),"")</f>
        <v/>
      </c>
      <c r="F92" s="212">
        <f>IFERROR(IF(VLOOKUP($A92,'Annex 2 EHV charges'!$A:$O,9,FALSE)=0,"",VLOOKUP($A92,'Annex 2 EHV charges'!$A:$O,9,FALSE)),"")</f>
        <v>0.71</v>
      </c>
      <c r="G92" s="213">
        <f>IFERROR(IF(VLOOKUP($A92,'Annex 2 EHV charges'!$A:$O,10,FALSE)=0,"",VLOOKUP($A92,'Annex 2 EHV charges'!$A:$O,10,FALSE)),"")</f>
        <v>1.73</v>
      </c>
      <c r="H92" s="213">
        <f>IFERROR(IF(VLOOKUP($A92,'Annex 2 EHV charges'!$A:$O,11,FALSE)=0,"",VLOOKUP($A92,'Annex 2 EHV charges'!$A:$O,11,FALSE)),"")</f>
        <v>1.73</v>
      </c>
    </row>
    <row r="93" spans="1:8" x14ac:dyDescent="0.2">
      <c r="A93" s="209">
        <f t="array" ref="A93">IFERROR(INDEX('Annex 2 EHV charges'!$A$11:$A$260, MATCH(0, IF(ISBLANK('Annex 2 EHV charges'!$A$11:$A$260),1, COUNTIF(A$4:$A92, 'Annex 2 EHV charges'!$A$11:$A$260)), 0)),"")</f>
        <v>913</v>
      </c>
      <c r="B93" s="209">
        <f>IF($A93="","",VLOOKUP($A93,'Annex 2 EHV charges'!$A:$O,2,0))</f>
        <v>913</v>
      </c>
      <c r="C93" s="210">
        <f>IF($A93="","",VLOOKUP($A93,'Annex 2 EHV charges'!$A:$O,3,0))</f>
        <v>1170000113443</v>
      </c>
      <c r="D93" s="209" t="str">
        <f>IF($A93="","",VLOOKUP($A93,'Annex 2 EHV charges'!$A:$O,7,0))</f>
        <v>Balderton STOR</v>
      </c>
      <c r="E93" s="211" t="str">
        <f>IFERROR(IF(VLOOKUP($A93,'Annex 2 EHV charges'!$A:$O,8,FALSE)=0,"",VLOOKUP($A93,'Annex 2 EHV charges'!$A:$O,8,FALSE)),"")</f>
        <v/>
      </c>
      <c r="F93" s="212">
        <f>IFERROR(IF(VLOOKUP($A93,'Annex 2 EHV charges'!$A:$O,9,FALSE)=0,"",VLOOKUP($A93,'Annex 2 EHV charges'!$A:$O,9,FALSE)),"")</f>
        <v>0.54</v>
      </c>
      <c r="G93" s="213">
        <f>IFERROR(IF(VLOOKUP($A93,'Annex 2 EHV charges'!$A:$O,10,FALSE)=0,"",VLOOKUP($A93,'Annex 2 EHV charges'!$A:$O,10,FALSE)),"")</f>
        <v>2.12</v>
      </c>
      <c r="H93" s="213">
        <f>IFERROR(IF(VLOOKUP($A93,'Annex 2 EHV charges'!$A:$O,11,FALSE)=0,"",VLOOKUP($A93,'Annex 2 EHV charges'!$A:$O,11,FALSE)),"")</f>
        <v>2.12</v>
      </c>
    </row>
    <row r="94" spans="1:8" x14ac:dyDescent="0.2">
      <c r="A94" s="209">
        <f t="array" ref="A94">IFERROR(INDEX('Annex 2 EHV charges'!$A$11:$A$260, MATCH(0, IF(ISBLANK('Annex 2 EHV charges'!$A$11:$A$260),1, COUNTIF(A$4:$A93, 'Annex 2 EHV charges'!$A$11:$A$260)), 0)),"")</f>
        <v>914</v>
      </c>
      <c r="B94" s="209">
        <f>IF($A94="","",VLOOKUP($A94,'Annex 2 EHV charges'!$A:$O,2,0))</f>
        <v>914</v>
      </c>
      <c r="C94" s="210">
        <f>IF($A94="","",VLOOKUP($A94,'Annex 2 EHV charges'!$A:$O,3,0))</f>
        <v>1170000172954</v>
      </c>
      <c r="D94" s="209" t="str">
        <f>IF($A94="","",VLOOKUP($A94,'Annex 2 EHV charges'!$A:$O,7,0))</f>
        <v>Wymeswold Solar Park</v>
      </c>
      <c r="E94" s="211" t="str">
        <f>IFERROR(IF(VLOOKUP($A94,'Annex 2 EHV charges'!$A:$O,8,FALSE)=0,"",VLOOKUP($A94,'Annex 2 EHV charges'!$A:$O,8,FALSE)),"")</f>
        <v/>
      </c>
      <c r="F94" s="212">
        <f>IFERROR(IF(VLOOKUP($A94,'Annex 2 EHV charges'!$A:$O,9,FALSE)=0,"",VLOOKUP($A94,'Annex 2 EHV charges'!$A:$O,9,FALSE)),"")</f>
        <v>4.72</v>
      </c>
      <c r="G94" s="213">
        <f>IFERROR(IF(VLOOKUP($A94,'Annex 2 EHV charges'!$A:$O,10,FALSE)=0,"",VLOOKUP($A94,'Annex 2 EHV charges'!$A:$O,10,FALSE)),"")</f>
        <v>3.82</v>
      </c>
      <c r="H94" s="213">
        <f>IFERROR(IF(VLOOKUP($A94,'Annex 2 EHV charges'!$A:$O,11,FALSE)=0,"",VLOOKUP($A94,'Annex 2 EHV charges'!$A:$O,11,FALSE)),"")</f>
        <v>3.82</v>
      </c>
    </row>
    <row r="95" spans="1:8" x14ac:dyDescent="0.2">
      <c r="A95" s="209">
        <f t="array" ref="A95">IFERROR(INDEX('Annex 2 EHV charges'!$A$11:$A$260, MATCH(0, IF(ISBLANK('Annex 2 EHV charges'!$A$11:$A$260),1, COUNTIF(A$4:$A94, 'Annex 2 EHV charges'!$A$11:$A$260)), 0)),"")</f>
        <v>915</v>
      </c>
      <c r="B95" s="209">
        <f>IF($A95="","",VLOOKUP($A95,'Annex 2 EHV charges'!$A:$O,2,0))</f>
        <v>915</v>
      </c>
      <c r="C95" s="210" t="str">
        <f>IF($A95="","",VLOOKUP($A95,'Annex 2 EHV charges'!$A:$O,3,0))</f>
        <v xml:space="preserve"> </v>
      </c>
      <c r="D95" s="209" t="str">
        <f>IF($A95="","",VLOOKUP($A95,'Annex 2 EHV charges'!$A:$O,7,0))</f>
        <v>French Farm Wind Farm</v>
      </c>
      <c r="E95" s="211" t="str">
        <f>IFERROR(IF(VLOOKUP($A95,'Annex 2 EHV charges'!$A:$O,8,FALSE)=0,"",VLOOKUP($A95,'Annex 2 EHV charges'!$A:$O,8,FALSE)),"")</f>
        <v/>
      </c>
      <c r="F95" s="212">
        <f>IFERROR(IF(VLOOKUP($A95,'Annex 2 EHV charges'!$A:$O,9,FALSE)=0,"",VLOOKUP($A95,'Annex 2 EHV charges'!$A:$O,9,FALSE)),"")</f>
        <v>82.37</v>
      </c>
      <c r="G95" s="213">
        <f>IFERROR(IF(VLOOKUP($A95,'Annex 2 EHV charges'!$A:$O,10,FALSE)=0,"",VLOOKUP($A95,'Annex 2 EHV charges'!$A:$O,10,FALSE)),"")</f>
        <v>1.51</v>
      </c>
      <c r="H95" s="213">
        <f>IFERROR(IF(VLOOKUP($A95,'Annex 2 EHV charges'!$A:$O,11,FALSE)=0,"",VLOOKUP($A95,'Annex 2 EHV charges'!$A:$O,11,FALSE)),"")</f>
        <v>1.51</v>
      </c>
    </row>
    <row r="96" spans="1:8" x14ac:dyDescent="0.2">
      <c r="A96" s="209">
        <f t="array" ref="A96">IFERROR(INDEX('Annex 2 EHV charges'!$A$11:$A$260, MATCH(0, IF(ISBLANK('Annex 2 EHV charges'!$A$11:$A$260),1, COUNTIF(A$4:$A95, 'Annex 2 EHV charges'!$A$11:$A$260)), 0)),"")</f>
        <v>916</v>
      </c>
      <c r="B96" s="209">
        <f>IF($A96="","",VLOOKUP($A96,'Annex 2 EHV charges'!$A:$O,2,0))</f>
        <v>916</v>
      </c>
      <c r="C96" s="210">
        <f>IF($A96="","",VLOOKUP($A96,'Annex 2 EHV charges'!$A:$O,3,0))</f>
        <v>1170000398486</v>
      </c>
      <c r="D96" s="209" t="str">
        <f>IF($A96="","",VLOOKUP($A96,'Annex 2 EHV charges'!$A:$O,7,0))</f>
        <v>Lilbourne Wind Farm</v>
      </c>
      <c r="E96" s="211" t="str">
        <f>IFERROR(IF(VLOOKUP($A96,'Annex 2 EHV charges'!$A:$O,8,FALSE)=0,"",VLOOKUP($A96,'Annex 2 EHV charges'!$A:$O,8,FALSE)),"")</f>
        <v/>
      </c>
      <c r="F96" s="212">
        <f>IFERROR(IF(VLOOKUP($A96,'Annex 2 EHV charges'!$A:$O,9,FALSE)=0,"",VLOOKUP($A96,'Annex 2 EHV charges'!$A:$O,9,FALSE)),"")</f>
        <v>8.44</v>
      </c>
      <c r="G96" s="213">
        <f>IFERROR(IF(VLOOKUP($A96,'Annex 2 EHV charges'!$A:$O,10,FALSE)=0,"",VLOOKUP($A96,'Annex 2 EHV charges'!$A:$O,10,FALSE)),"")</f>
        <v>1.51</v>
      </c>
      <c r="H96" s="213">
        <f>IFERROR(IF(VLOOKUP($A96,'Annex 2 EHV charges'!$A:$O,11,FALSE)=0,"",VLOOKUP($A96,'Annex 2 EHV charges'!$A:$O,11,FALSE)),"")</f>
        <v>1.51</v>
      </c>
    </row>
    <row r="97" spans="1:8" x14ac:dyDescent="0.2">
      <c r="A97" s="209">
        <f t="array" ref="A97">IFERROR(INDEX('Annex 2 EHV charges'!$A$11:$A$260, MATCH(0, IF(ISBLANK('Annex 2 EHV charges'!$A$11:$A$260),1, COUNTIF(A$4:$A96, 'Annex 2 EHV charges'!$A$11:$A$260)), 0)),"")</f>
        <v>917</v>
      </c>
      <c r="B97" s="209">
        <f>IF($A97="","",VLOOKUP($A97,'Annex 2 EHV charges'!$A:$O,2,0))</f>
        <v>917</v>
      </c>
      <c r="C97" s="210">
        <f>IF($A97="","",VLOOKUP($A97,'Annex 2 EHV charges'!$A:$O,3,0))</f>
        <v>1170000154538</v>
      </c>
      <c r="D97" s="209" t="str">
        <f>IF($A97="","",VLOOKUP($A97,'Annex 2 EHV charges'!$A:$O,7,0))</f>
        <v>Chelvaston Renewable</v>
      </c>
      <c r="E97" s="211" t="str">
        <f>IFERROR(IF(VLOOKUP($A97,'Annex 2 EHV charges'!$A:$O,8,FALSE)=0,"",VLOOKUP($A97,'Annex 2 EHV charges'!$A:$O,8,FALSE)),"")</f>
        <v/>
      </c>
      <c r="F97" s="212">
        <f>IFERROR(IF(VLOOKUP($A97,'Annex 2 EHV charges'!$A:$O,9,FALSE)=0,"",VLOOKUP($A97,'Annex 2 EHV charges'!$A:$O,9,FALSE)),"")</f>
        <v>88.47</v>
      </c>
      <c r="G97" s="213">
        <f>IFERROR(IF(VLOOKUP($A97,'Annex 2 EHV charges'!$A:$O,10,FALSE)=0,"",VLOOKUP($A97,'Annex 2 EHV charges'!$A:$O,10,FALSE)),"")</f>
        <v>1.42</v>
      </c>
      <c r="H97" s="213">
        <f>IFERROR(IF(VLOOKUP($A97,'Annex 2 EHV charges'!$A:$O,11,FALSE)=0,"",VLOOKUP($A97,'Annex 2 EHV charges'!$A:$O,11,FALSE)),"")</f>
        <v>1.42</v>
      </c>
    </row>
    <row r="98" spans="1:8" x14ac:dyDescent="0.2">
      <c r="A98" s="209">
        <f t="array" ref="A98">IFERROR(INDEX('Annex 2 EHV charges'!$A$11:$A$260, MATCH(0, IF(ISBLANK('Annex 2 EHV charges'!$A$11:$A$260),1, COUNTIF(A$4:$A97, 'Annex 2 EHV charges'!$A$11:$A$260)), 0)),"")</f>
        <v>918</v>
      </c>
      <c r="B98" s="209">
        <f>IF($A98="","",VLOOKUP($A98,'Annex 2 EHV charges'!$A:$O,2,0))</f>
        <v>918</v>
      </c>
      <c r="C98" s="210">
        <f>IF($A98="","",VLOOKUP($A98,'Annex 2 EHV charges'!$A:$O,3,0))</f>
        <v>1170000174827</v>
      </c>
      <c r="D98" s="209" t="str">
        <f>IF($A98="","",VLOOKUP($A98,'Annex 2 EHV charges'!$A:$O,7,0))</f>
        <v>Beachampton Solar Farm</v>
      </c>
      <c r="E98" s="211" t="str">
        <f>IFERROR(IF(VLOOKUP($A98,'Annex 2 EHV charges'!$A:$O,8,FALSE)=0,"",VLOOKUP($A98,'Annex 2 EHV charges'!$A:$O,8,FALSE)),"")</f>
        <v/>
      </c>
      <c r="F98" s="212">
        <f>IFERROR(IF(VLOOKUP($A98,'Annex 2 EHV charges'!$A:$O,9,FALSE)=0,"",VLOOKUP($A98,'Annex 2 EHV charges'!$A:$O,9,FALSE)),"")</f>
        <v>13.61</v>
      </c>
      <c r="G98" s="213">
        <f>IFERROR(IF(VLOOKUP($A98,'Annex 2 EHV charges'!$A:$O,10,FALSE)=0,"",VLOOKUP($A98,'Annex 2 EHV charges'!$A:$O,10,FALSE)),"")</f>
        <v>1.77</v>
      </c>
      <c r="H98" s="213">
        <f>IFERROR(IF(VLOOKUP($A98,'Annex 2 EHV charges'!$A:$O,11,FALSE)=0,"",VLOOKUP($A98,'Annex 2 EHV charges'!$A:$O,11,FALSE)),"")</f>
        <v>1.77</v>
      </c>
    </row>
    <row r="99" spans="1:8" x14ac:dyDescent="0.2">
      <c r="A99" s="209">
        <f t="array" ref="A99">IFERROR(INDEX('Annex 2 EHV charges'!$A$11:$A$260, MATCH(0, IF(ISBLANK('Annex 2 EHV charges'!$A$11:$A$260),1, COUNTIF(A$4:$A98, 'Annex 2 EHV charges'!$A$11:$A$260)), 0)),"")</f>
        <v>919</v>
      </c>
      <c r="B99" s="209">
        <f>IF($A99="","",VLOOKUP($A99,'Annex 2 EHV charges'!$A:$O,2,0))</f>
        <v>919</v>
      </c>
      <c r="C99" s="210">
        <f>IF($A99="","",VLOOKUP($A99,'Annex 2 EHV charges'!$A:$O,3,0))</f>
        <v>1170000182961</v>
      </c>
      <c r="D99" s="209" t="str">
        <f>IF($A99="","",VLOOKUP($A99,'Annex 2 EHV charges'!$A:$O,7,0))</f>
        <v>Croft End Solar Farm</v>
      </c>
      <c r="E99" s="211" t="str">
        <f>IFERROR(IF(VLOOKUP($A99,'Annex 2 EHV charges'!$A:$O,8,FALSE)=0,"",VLOOKUP($A99,'Annex 2 EHV charges'!$A:$O,8,FALSE)),"")</f>
        <v/>
      </c>
      <c r="F99" s="212">
        <f>IFERROR(IF(VLOOKUP($A99,'Annex 2 EHV charges'!$A:$O,9,FALSE)=0,"",VLOOKUP($A99,'Annex 2 EHV charges'!$A:$O,9,FALSE)),"")</f>
        <v>1.96</v>
      </c>
      <c r="G99" s="213">
        <f>IFERROR(IF(VLOOKUP($A99,'Annex 2 EHV charges'!$A:$O,10,FALSE)=0,"",VLOOKUP($A99,'Annex 2 EHV charges'!$A:$O,10,FALSE)),"")</f>
        <v>2.81</v>
      </c>
      <c r="H99" s="213">
        <f>IFERROR(IF(VLOOKUP($A99,'Annex 2 EHV charges'!$A:$O,11,FALSE)=0,"",VLOOKUP($A99,'Annex 2 EHV charges'!$A:$O,11,FALSE)),"")</f>
        <v>2.81</v>
      </c>
    </row>
    <row r="100" spans="1:8" x14ac:dyDescent="0.2">
      <c r="A100" s="209">
        <f t="array" ref="A100">IFERROR(INDEX('Annex 2 EHV charges'!$A$11:$A$260, MATCH(0, IF(ISBLANK('Annex 2 EHV charges'!$A$11:$A$260),1, COUNTIF(A$4:$A99, 'Annex 2 EHV charges'!$A$11:$A$260)), 0)),"")</f>
        <v>920</v>
      </c>
      <c r="B100" s="209">
        <f>IF($A100="","",VLOOKUP($A100,'Annex 2 EHV charges'!$A:$O,2,0))</f>
        <v>920</v>
      </c>
      <c r="C100" s="210">
        <f>IF($A100="","",VLOOKUP($A100,'Annex 2 EHV charges'!$A:$O,3,0))</f>
        <v>1170000233552</v>
      </c>
      <c r="D100" s="209" t="str">
        <f>IF($A100="","",VLOOKUP($A100,'Annex 2 EHV charges'!$A:$O,7,0))</f>
        <v>M1 Wind farm</v>
      </c>
      <c r="E100" s="211" t="str">
        <f>IFERROR(IF(VLOOKUP($A100,'Annex 2 EHV charges'!$A:$O,8,FALSE)=0,"",VLOOKUP($A100,'Annex 2 EHV charges'!$A:$O,8,FALSE)),"")</f>
        <v/>
      </c>
      <c r="F100" s="212">
        <f>IFERROR(IF(VLOOKUP($A100,'Annex 2 EHV charges'!$A:$O,9,FALSE)=0,"",VLOOKUP($A100,'Annex 2 EHV charges'!$A:$O,9,FALSE)),"")</f>
        <v>6.39</v>
      </c>
      <c r="G100" s="213">
        <f>IFERROR(IF(VLOOKUP($A100,'Annex 2 EHV charges'!$A:$O,10,FALSE)=0,"",VLOOKUP($A100,'Annex 2 EHV charges'!$A:$O,10,FALSE)),"")</f>
        <v>1.51</v>
      </c>
      <c r="H100" s="213">
        <f>IFERROR(IF(VLOOKUP($A100,'Annex 2 EHV charges'!$A:$O,11,FALSE)=0,"",VLOOKUP($A100,'Annex 2 EHV charges'!$A:$O,11,FALSE)),"")</f>
        <v>1.51</v>
      </c>
    </row>
    <row r="101" spans="1:8" x14ac:dyDescent="0.2">
      <c r="A101" s="209">
        <f t="array" ref="A101">IFERROR(INDEX('Annex 2 EHV charges'!$A$11:$A$260, MATCH(0, IF(ISBLANK('Annex 2 EHV charges'!$A$11:$A$260),1, COUNTIF(A$4:$A100, 'Annex 2 EHV charges'!$A$11:$A$260)), 0)),"")</f>
        <v>921</v>
      </c>
      <c r="B101" s="209">
        <f>IF($A101="","",VLOOKUP($A101,'Annex 2 EHV charges'!$A:$O,2,0))</f>
        <v>921</v>
      </c>
      <c r="C101" s="210">
        <f>IF($A101="","",VLOOKUP($A101,'Annex 2 EHV charges'!$A:$O,3,0))</f>
        <v>1170000265270</v>
      </c>
      <c r="D101" s="209" t="str">
        <f>IF($A101="","",VLOOKUP($A101,'Annex 2 EHV charges'!$A:$O,7,0))</f>
        <v>Leamington STOR</v>
      </c>
      <c r="E101" s="211" t="str">
        <f>IFERROR(IF(VLOOKUP($A101,'Annex 2 EHV charges'!$A:$O,8,FALSE)=0,"",VLOOKUP($A101,'Annex 2 EHV charges'!$A:$O,8,FALSE)),"")</f>
        <v/>
      </c>
      <c r="F101" s="212">
        <f>IFERROR(IF(VLOOKUP($A101,'Annex 2 EHV charges'!$A:$O,9,FALSE)=0,"",VLOOKUP($A101,'Annex 2 EHV charges'!$A:$O,9,FALSE)),"")</f>
        <v>35.4</v>
      </c>
      <c r="G101" s="213">
        <f>IFERROR(IF(VLOOKUP($A101,'Annex 2 EHV charges'!$A:$O,10,FALSE)=0,"",VLOOKUP($A101,'Annex 2 EHV charges'!$A:$O,10,FALSE)),"")</f>
        <v>2.0099999999999998</v>
      </c>
      <c r="H101" s="213">
        <f>IFERROR(IF(VLOOKUP($A101,'Annex 2 EHV charges'!$A:$O,11,FALSE)=0,"",VLOOKUP($A101,'Annex 2 EHV charges'!$A:$O,11,FALSE)),"")</f>
        <v>2.0099999999999998</v>
      </c>
    </row>
    <row r="102" spans="1:8" x14ac:dyDescent="0.2">
      <c r="A102" s="209">
        <f t="array" ref="A102">IFERROR(INDEX('Annex 2 EHV charges'!$A$11:$A$260, MATCH(0, IF(ISBLANK('Annex 2 EHV charges'!$A$11:$A$260),1, COUNTIF(A$4:$A101, 'Annex 2 EHV charges'!$A$11:$A$260)), 0)),"")</f>
        <v>922</v>
      </c>
      <c r="B102" s="209">
        <f>IF($A102="","",VLOOKUP($A102,'Annex 2 EHV charges'!$A:$O,2,0))</f>
        <v>922</v>
      </c>
      <c r="C102" s="210">
        <f>IF($A102="","",VLOOKUP($A102,'Annex 2 EHV charges'!$A:$O,3,0))</f>
        <v>1170000280108</v>
      </c>
      <c r="D102" s="209" t="str">
        <f>IF($A102="","",VLOOKUP($A102,'Annex 2 EHV charges'!$A:$O,7,0))</f>
        <v>Low Farm Anaerobic Dig</v>
      </c>
      <c r="E102" s="211" t="str">
        <f>IFERROR(IF(VLOOKUP($A102,'Annex 2 EHV charges'!$A:$O,8,FALSE)=0,"",VLOOKUP($A102,'Annex 2 EHV charges'!$A:$O,8,FALSE)),"")</f>
        <v/>
      </c>
      <c r="F102" s="212">
        <f>IFERROR(IF(VLOOKUP($A102,'Annex 2 EHV charges'!$A:$O,9,FALSE)=0,"",VLOOKUP($A102,'Annex 2 EHV charges'!$A:$O,9,FALSE)),"")</f>
        <v>232.17</v>
      </c>
      <c r="G102" s="213">
        <f>IFERROR(IF(VLOOKUP($A102,'Annex 2 EHV charges'!$A:$O,10,FALSE)=0,"",VLOOKUP($A102,'Annex 2 EHV charges'!$A:$O,10,FALSE)),"")</f>
        <v>1.39</v>
      </c>
      <c r="H102" s="213">
        <f>IFERROR(IF(VLOOKUP($A102,'Annex 2 EHV charges'!$A:$O,11,FALSE)=0,"",VLOOKUP($A102,'Annex 2 EHV charges'!$A:$O,11,FALSE)),"")</f>
        <v>1.39</v>
      </c>
    </row>
    <row r="103" spans="1:8" x14ac:dyDescent="0.2">
      <c r="A103" s="209">
        <f t="array" ref="A103">IFERROR(INDEX('Annex 2 EHV charges'!$A$11:$A$260, MATCH(0, IF(ISBLANK('Annex 2 EHV charges'!$A$11:$A$260),1, COUNTIF(A$4:$A102, 'Annex 2 EHV charges'!$A$11:$A$260)), 0)),"")</f>
        <v>923</v>
      </c>
      <c r="B103" s="209">
        <f>IF($A103="","",VLOOKUP($A103,'Annex 2 EHV charges'!$A:$O,2,0))</f>
        <v>923</v>
      </c>
      <c r="C103" s="210">
        <f>IF($A103="","",VLOOKUP($A103,'Annex 2 EHV charges'!$A:$O,3,0))</f>
        <v>1170000280960</v>
      </c>
      <c r="D103" s="209" t="str">
        <f>IF($A103="","",VLOOKUP($A103,'Annex 2 EHV charges'!$A:$O,7,0))</f>
        <v>Turweston Airfield Solar Farm</v>
      </c>
      <c r="E103" s="211" t="str">
        <f>IFERROR(IF(VLOOKUP($A103,'Annex 2 EHV charges'!$A:$O,8,FALSE)=0,"",VLOOKUP($A103,'Annex 2 EHV charges'!$A:$O,8,FALSE)),"")</f>
        <v/>
      </c>
      <c r="F103" s="212">
        <f>IFERROR(IF(VLOOKUP($A103,'Annex 2 EHV charges'!$A:$O,9,FALSE)=0,"",VLOOKUP($A103,'Annex 2 EHV charges'!$A:$O,9,FALSE)),"")</f>
        <v>1.41</v>
      </c>
      <c r="G103" s="213">
        <f>IFERROR(IF(VLOOKUP($A103,'Annex 2 EHV charges'!$A:$O,10,FALSE)=0,"",VLOOKUP($A103,'Annex 2 EHV charges'!$A:$O,10,FALSE)),"")</f>
        <v>2.5</v>
      </c>
      <c r="H103" s="213">
        <f>IFERROR(IF(VLOOKUP($A103,'Annex 2 EHV charges'!$A:$O,11,FALSE)=0,"",VLOOKUP($A103,'Annex 2 EHV charges'!$A:$O,11,FALSE)),"")</f>
        <v>2.5</v>
      </c>
    </row>
    <row r="104" spans="1:8" x14ac:dyDescent="0.2">
      <c r="A104" s="209">
        <f t="array" ref="A104">IFERROR(INDEX('Annex 2 EHV charges'!$A$11:$A$260, MATCH(0, IF(ISBLANK('Annex 2 EHV charges'!$A$11:$A$260),1, COUNTIF(A$4:$A103, 'Annex 2 EHV charges'!$A$11:$A$260)), 0)),"")</f>
        <v>924</v>
      </c>
      <c r="B104" s="209">
        <f>IF($A104="","",VLOOKUP($A104,'Annex 2 EHV charges'!$A:$O,2,0))</f>
        <v>924</v>
      </c>
      <c r="C104" s="210">
        <f>IF($A104="","",VLOOKUP($A104,'Annex 2 EHV charges'!$A:$O,3,0))</f>
        <v>1170000281175</v>
      </c>
      <c r="D104" s="209" t="str">
        <f>IF($A104="","",VLOOKUP($A104,'Annex 2 EHV charges'!$A:$O,7,0))</f>
        <v>Burton Pedwardine Solar</v>
      </c>
      <c r="E104" s="211" t="str">
        <f>IFERROR(IF(VLOOKUP($A104,'Annex 2 EHV charges'!$A:$O,8,FALSE)=0,"",VLOOKUP($A104,'Annex 2 EHV charges'!$A:$O,8,FALSE)),"")</f>
        <v/>
      </c>
      <c r="F104" s="212">
        <f>IFERROR(IF(VLOOKUP($A104,'Annex 2 EHV charges'!$A:$O,9,FALSE)=0,"",VLOOKUP($A104,'Annex 2 EHV charges'!$A:$O,9,FALSE)),"")</f>
        <v>4.0999999999999996</v>
      </c>
      <c r="G104" s="213">
        <f>IFERROR(IF(VLOOKUP($A104,'Annex 2 EHV charges'!$A:$O,10,FALSE)=0,"",VLOOKUP($A104,'Annex 2 EHV charges'!$A:$O,10,FALSE)),"")</f>
        <v>1.58</v>
      </c>
      <c r="H104" s="213">
        <f>IFERROR(IF(VLOOKUP($A104,'Annex 2 EHV charges'!$A:$O,11,FALSE)=0,"",VLOOKUP($A104,'Annex 2 EHV charges'!$A:$O,11,FALSE)),"")</f>
        <v>1.58</v>
      </c>
    </row>
    <row r="105" spans="1:8" x14ac:dyDescent="0.2">
      <c r="A105" s="209">
        <f t="array" ref="A105">IFERROR(INDEX('Annex 2 EHV charges'!$A$11:$A$260, MATCH(0, IF(ISBLANK('Annex 2 EHV charges'!$A$11:$A$260),1, COUNTIF(A$4:$A104, 'Annex 2 EHV charges'!$A$11:$A$260)), 0)),"")</f>
        <v>925</v>
      </c>
      <c r="B105" s="209">
        <f>IF($A105="","",VLOOKUP($A105,'Annex 2 EHV charges'!$A:$O,2,0))</f>
        <v>925</v>
      </c>
      <c r="C105" s="210">
        <f>IF($A105="","",VLOOKUP($A105,'Annex 2 EHV charges'!$A:$O,3,0))</f>
        <v>1170000306909</v>
      </c>
      <c r="D105" s="209" t="str">
        <f>IF($A105="","",VLOOKUP($A105,'Annex 2 EHV charges'!$A:$O,7,0))</f>
        <v>Little Morton Farm Solar</v>
      </c>
      <c r="E105" s="211" t="str">
        <f>IFERROR(IF(VLOOKUP($A105,'Annex 2 EHV charges'!$A:$O,8,FALSE)=0,"",VLOOKUP($A105,'Annex 2 EHV charges'!$A:$O,8,FALSE)),"")</f>
        <v/>
      </c>
      <c r="F105" s="212">
        <f>IFERROR(IF(VLOOKUP($A105,'Annex 2 EHV charges'!$A:$O,9,FALSE)=0,"",VLOOKUP($A105,'Annex 2 EHV charges'!$A:$O,9,FALSE)),"")</f>
        <v>3.33</v>
      </c>
      <c r="G105" s="213">
        <f>IFERROR(IF(VLOOKUP($A105,'Annex 2 EHV charges'!$A:$O,10,FALSE)=0,"",VLOOKUP($A105,'Annex 2 EHV charges'!$A:$O,10,FALSE)),"")</f>
        <v>2.5</v>
      </c>
      <c r="H105" s="213">
        <f>IFERROR(IF(VLOOKUP($A105,'Annex 2 EHV charges'!$A:$O,11,FALSE)=0,"",VLOOKUP($A105,'Annex 2 EHV charges'!$A:$O,11,FALSE)),"")</f>
        <v>2.5</v>
      </c>
    </row>
    <row r="106" spans="1:8" x14ac:dyDescent="0.2">
      <c r="A106" s="209">
        <f t="array" ref="A106">IFERROR(INDEX('Annex 2 EHV charges'!$A$11:$A$260, MATCH(0, IF(ISBLANK('Annex 2 EHV charges'!$A$11:$A$260),1, COUNTIF(A$4:$A105, 'Annex 2 EHV charges'!$A$11:$A$260)), 0)),"")</f>
        <v>930</v>
      </c>
      <c r="B106" s="209">
        <f>IF($A106="","",VLOOKUP($A106,'Annex 2 EHV charges'!$A:$O,2,0))</f>
        <v>930</v>
      </c>
      <c r="C106" s="210">
        <f>IF($A106="","",VLOOKUP($A106,'Annex 2 EHV charges'!$A:$O,3,0))</f>
        <v>1170000073288</v>
      </c>
      <c r="D106" s="209" t="str">
        <f>IF($A106="","",VLOOKUP($A106,'Annex 2 EHV charges'!$A:$O,7,0))</f>
        <v>Rockingham</v>
      </c>
      <c r="E106" s="211" t="str">
        <f>IFERROR(IF(VLOOKUP($A106,'Annex 2 EHV charges'!$A:$O,8,FALSE)=0,"",VLOOKUP($A106,'Annex 2 EHV charges'!$A:$O,8,FALSE)),"")</f>
        <v/>
      </c>
      <c r="F106" s="212">
        <f>IFERROR(IF(VLOOKUP($A106,'Annex 2 EHV charges'!$A:$O,9,FALSE)=0,"",VLOOKUP($A106,'Annex 2 EHV charges'!$A:$O,9,FALSE)),"")</f>
        <v>6348.9</v>
      </c>
      <c r="G106" s="213">
        <f>IFERROR(IF(VLOOKUP($A106,'Annex 2 EHV charges'!$A:$O,10,FALSE)=0,"",VLOOKUP($A106,'Annex 2 EHV charges'!$A:$O,10,FALSE)),"")</f>
        <v>2.2599999999999998</v>
      </c>
      <c r="H106" s="213">
        <f>IFERROR(IF(VLOOKUP($A106,'Annex 2 EHV charges'!$A:$O,11,FALSE)=0,"",VLOOKUP($A106,'Annex 2 EHV charges'!$A:$O,11,FALSE)),"")</f>
        <v>2.2599999999999998</v>
      </c>
    </row>
    <row r="107" spans="1:8" ht="51" x14ac:dyDescent="0.2">
      <c r="A107" s="209">
        <f t="array" ref="A107">IFERROR(INDEX('Annex 2 EHV charges'!$A$11:$A$260, MATCH(0, IF(ISBLANK('Annex 2 EHV charges'!$A$11:$A$260),1, COUNTIF(A$4:$A106, 'Annex 2 EHV charges'!$A$11:$A$260)), 0)),"")</f>
        <v>931</v>
      </c>
      <c r="B107" s="209">
        <f>IF($A107="","",VLOOKUP($A107,'Annex 2 EHV charges'!$A:$O,2,0))</f>
        <v>931</v>
      </c>
      <c r="C107" s="210" t="str">
        <f>IF($A107="","",VLOOKUP($A107,'Annex 2 EHV charges'!$A:$O,3,0))</f>
        <v>1170000086612,
1170000091783,
1170000091792,
1170000091808</v>
      </c>
      <c r="D107" s="209" t="str">
        <f>IF($A107="","",VLOOKUP($A107,'Annex 2 EHV charges'!$A:$O,7,0))</f>
        <v>Santander Carlton Park 132/11</v>
      </c>
      <c r="E107" s="211" t="str">
        <f>IFERROR(IF(VLOOKUP($A107,'Annex 2 EHV charges'!$A:$O,8,FALSE)=0,"",VLOOKUP($A107,'Annex 2 EHV charges'!$A:$O,8,FALSE)),"")</f>
        <v/>
      </c>
      <c r="F107" s="212" t="str">
        <f>IFERROR(IF(VLOOKUP($A107,'Annex 2 EHV charges'!$A:$O,9,FALSE)=0,"",VLOOKUP($A107,'Annex 2 EHV charges'!$A:$O,9,FALSE)),"")</f>
        <v/>
      </c>
      <c r="G107" s="213">
        <f>IFERROR(IF(VLOOKUP($A107,'Annex 2 EHV charges'!$A:$O,10,FALSE)=0,"",VLOOKUP($A107,'Annex 2 EHV charges'!$A:$O,10,FALSE)),"")</f>
        <v>1.23</v>
      </c>
      <c r="H107" s="213">
        <f>IFERROR(IF(VLOOKUP($A107,'Annex 2 EHV charges'!$A:$O,11,FALSE)=0,"",VLOOKUP($A107,'Annex 2 EHV charges'!$A:$O,11,FALSE)),"")</f>
        <v>1.23</v>
      </c>
    </row>
    <row r="108" spans="1:8" x14ac:dyDescent="0.2">
      <c r="A108" s="209">
        <f t="array" ref="A108">IFERROR(INDEX('Annex 2 EHV charges'!$A$11:$A$260, MATCH(0, IF(ISBLANK('Annex 2 EHV charges'!$A$11:$A$260),1, COUNTIF(A$4:$A107, 'Annex 2 EHV charges'!$A$11:$A$260)), 0)),"")</f>
        <v>932</v>
      </c>
      <c r="B108" s="209">
        <f>IF($A108="","",VLOOKUP($A108,'Annex 2 EHV charges'!$A:$O,2,0))</f>
        <v>932</v>
      </c>
      <c r="C108" s="210">
        <f>IF($A108="","",VLOOKUP($A108,'Annex 2 EHV charges'!$A:$O,3,0))</f>
        <v>1160001446600</v>
      </c>
      <c r="D108" s="209" t="str">
        <f>IF($A108="","",VLOOKUP($A108,'Annex 2 EHV charges'!$A:$O,7,0))</f>
        <v>Delphi Diesel</v>
      </c>
      <c r="E108" s="211" t="str">
        <f>IFERROR(IF(VLOOKUP($A108,'Annex 2 EHV charges'!$A:$O,8,FALSE)=0,"",VLOOKUP($A108,'Annex 2 EHV charges'!$A:$O,8,FALSE)),"")</f>
        <v/>
      </c>
      <c r="F108" s="212">
        <f>IFERROR(IF(VLOOKUP($A108,'Annex 2 EHV charges'!$A:$O,9,FALSE)=0,"",VLOOKUP($A108,'Annex 2 EHV charges'!$A:$O,9,FALSE)),"")</f>
        <v>55.07</v>
      </c>
      <c r="G108" s="213">
        <f>IFERROR(IF(VLOOKUP($A108,'Annex 2 EHV charges'!$A:$O,10,FALSE)=0,"",VLOOKUP($A108,'Annex 2 EHV charges'!$A:$O,10,FALSE)),"")</f>
        <v>6.61</v>
      </c>
      <c r="H108" s="213">
        <f>IFERROR(IF(VLOOKUP($A108,'Annex 2 EHV charges'!$A:$O,11,FALSE)=0,"",VLOOKUP($A108,'Annex 2 EHV charges'!$A:$O,11,FALSE)),"")</f>
        <v>6.61</v>
      </c>
    </row>
    <row r="109" spans="1:8" x14ac:dyDescent="0.2">
      <c r="A109" s="209">
        <f t="array" ref="A109">IFERROR(INDEX('Annex 2 EHV charges'!$A$11:$A$260, MATCH(0, IF(ISBLANK('Annex 2 EHV charges'!$A$11:$A$260),1, COUNTIF(A$4:$A108, 'Annex 2 EHV charges'!$A$11:$A$260)), 0)),"")</f>
        <v>940</v>
      </c>
      <c r="B109" s="209">
        <f>IF($A109="","",VLOOKUP($A109,'Annex 2 EHV charges'!$A:$O,2,0))</f>
        <v>940</v>
      </c>
      <c r="C109" s="210">
        <f>IF($A109="","",VLOOKUP($A109,'Annex 2 EHV charges'!$A:$O,3,0))</f>
        <v>1170000306884</v>
      </c>
      <c r="D109" s="209" t="str">
        <f>IF($A109="","",VLOOKUP($A109,'Annex 2 EHV charges'!$A:$O,7,0))</f>
        <v>Lodge Farm Solar Park</v>
      </c>
      <c r="E109" s="211" t="str">
        <f>IFERROR(IF(VLOOKUP($A109,'Annex 2 EHV charges'!$A:$O,8,FALSE)=0,"",VLOOKUP($A109,'Annex 2 EHV charges'!$A:$O,8,FALSE)),"")</f>
        <v/>
      </c>
      <c r="F109" s="212">
        <f>IFERROR(IF(VLOOKUP($A109,'Annex 2 EHV charges'!$A:$O,9,FALSE)=0,"",VLOOKUP($A109,'Annex 2 EHV charges'!$A:$O,9,FALSE)),"")</f>
        <v>19.239999999999998</v>
      </c>
      <c r="G109" s="213">
        <f>IFERROR(IF(VLOOKUP($A109,'Annex 2 EHV charges'!$A:$O,10,FALSE)=0,"",VLOOKUP($A109,'Annex 2 EHV charges'!$A:$O,10,FALSE)),"")</f>
        <v>2.5</v>
      </c>
      <c r="H109" s="213">
        <f>IFERROR(IF(VLOOKUP($A109,'Annex 2 EHV charges'!$A:$O,11,FALSE)=0,"",VLOOKUP($A109,'Annex 2 EHV charges'!$A:$O,11,FALSE)),"")</f>
        <v>2.5</v>
      </c>
    </row>
    <row r="110" spans="1:8" x14ac:dyDescent="0.2">
      <c r="A110" s="209">
        <f t="array" ref="A110">IFERROR(INDEX('Annex 2 EHV charges'!$A$11:$A$260, MATCH(0, IF(ISBLANK('Annex 2 EHV charges'!$A$11:$A$260),1, COUNTIF(A$4:$A109, 'Annex 2 EHV charges'!$A$11:$A$260)), 0)),"")</f>
        <v>941</v>
      </c>
      <c r="B110" s="209">
        <f>IF($A110="","",VLOOKUP($A110,'Annex 2 EHV charges'!$A:$O,2,0))</f>
        <v>941</v>
      </c>
      <c r="C110" s="210">
        <f>IF($A110="","",VLOOKUP($A110,'Annex 2 EHV charges'!$A:$O,3,0))</f>
        <v>1170000313162</v>
      </c>
      <c r="D110" s="209" t="str">
        <f>IF($A110="","",VLOOKUP($A110,'Annex 2 EHV charges'!$A:$O,7,0))</f>
        <v>Ermine Farm PV</v>
      </c>
      <c r="E110" s="211" t="str">
        <f>IFERROR(IF(VLOOKUP($A110,'Annex 2 EHV charges'!$A:$O,8,FALSE)=0,"",VLOOKUP($A110,'Annex 2 EHV charges'!$A:$O,8,FALSE)),"")</f>
        <v/>
      </c>
      <c r="F110" s="212">
        <f>IFERROR(IF(VLOOKUP($A110,'Annex 2 EHV charges'!$A:$O,9,FALSE)=0,"",VLOOKUP($A110,'Annex 2 EHV charges'!$A:$O,9,FALSE)),"")</f>
        <v>41.18</v>
      </c>
      <c r="G110" s="213">
        <f>IFERROR(IF(VLOOKUP($A110,'Annex 2 EHV charges'!$A:$O,10,FALSE)=0,"",VLOOKUP($A110,'Annex 2 EHV charges'!$A:$O,10,FALSE)),"")</f>
        <v>2.48</v>
      </c>
      <c r="H110" s="213">
        <f>IFERROR(IF(VLOOKUP($A110,'Annex 2 EHV charges'!$A:$O,11,FALSE)=0,"",VLOOKUP($A110,'Annex 2 EHV charges'!$A:$O,11,FALSE)),"")</f>
        <v>2.48</v>
      </c>
    </row>
    <row r="111" spans="1:8" x14ac:dyDescent="0.2">
      <c r="A111" s="209">
        <f t="array" ref="A111">IFERROR(INDEX('Annex 2 EHV charges'!$A$11:$A$260, MATCH(0, IF(ISBLANK('Annex 2 EHV charges'!$A$11:$A$260),1, COUNTIF(A$4:$A110, 'Annex 2 EHV charges'!$A$11:$A$260)), 0)),"")</f>
        <v>942</v>
      </c>
      <c r="B111" s="209">
        <f>IF($A111="","",VLOOKUP($A111,'Annex 2 EHV charges'!$A:$O,2,0))</f>
        <v>942</v>
      </c>
      <c r="C111" s="210">
        <f>IF($A111="","",VLOOKUP($A111,'Annex 2 EHV charges'!$A:$O,3,0))</f>
        <v>1170000319234</v>
      </c>
      <c r="D111" s="209" t="str">
        <f>IF($A111="","",VLOOKUP($A111,'Annex 2 EHV charges'!$A:$O,7,0))</f>
        <v>Ridge Solar Park</v>
      </c>
      <c r="E111" s="211" t="str">
        <f>IFERROR(IF(VLOOKUP($A111,'Annex 2 EHV charges'!$A:$O,8,FALSE)=0,"",VLOOKUP($A111,'Annex 2 EHV charges'!$A:$O,8,FALSE)),"")</f>
        <v/>
      </c>
      <c r="F111" s="212">
        <f>IFERROR(IF(VLOOKUP($A111,'Annex 2 EHV charges'!$A:$O,9,FALSE)=0,"",VLOOKUP($A111,'Annex 2 EHV charges'!$A:$O,9,FALSE)),"")</f>
        <v>3.77</v>
      </c>
      <c r="G111" s="213">
        <f>IFERROR(IF(VLOOKUP($A111,'Annex 2 EHV charges'!$A:$O,10,FALSE)=0,"",VLOOKUP($A111,'Annex 2 EHV charges'!$A:$O,10,FALSE)),"")</f>
        <v>2.5</v>
      </c>
      <c r="H111" s="213">
        <f>IFERROR(IF(VLOOKUP($A111,'Annex 2 EHV charges'!$A:$O,11,FALSE)=0,"",VLOOKUP($A111,'Annex 2 EHV charges'!$A:$O,11,FALSE)),"")</f>
        <v>2.5</v>
      </c>
    </row>
    <row r="112" spans="1:8" x14ac:dyDescent="0.2">
      <c r="A112" s="209">
        <f t="array" ref="A112">IFERROR(INDEX('Annex 2 EHV charges'!$A$11:$A$260, MATCH(0, IF(ISBLANK('Annex 2 EHV charges'!$A$11:$A$260),1, COUNTIF(A$4:$A111, 'Annex 2 EHV charges'!$A$11:$A$260)), 0)),"")</f>
        <v>943</v>
      </c>
      <c r="B112" s="209">
        <f>IF($A112="","",VLOOKUP($A112,'Annex 2 EHV charges'!$A:$O,2,0))</f>
        <v>943</v>
      </c>
      <c r="C112" s="210">
        <f>IF($A112="","",VLOOKUP($A112,'Annex 2 EHV charges'!$A:$O,3,0))</f>
        <v>1170000325283</v>
      </c>
      <c r="D112" s="209" t="str">
        <f>IF($A112="","",VLOOKUP($A112,'Annex 2 EHV charges'!$A:$O,7,0))</f>
        <v>Winwick Wind Farm</v>
      </c>
      <c r="E112" s="211" t="str">
        <f>IFERROR(IF(VLOOKUP($A112,'Annex 2 EHV charges'!$A:$O,8,FALSE)=0,"",VLOOKUP($A112,'Annex 2 EHV charges'!$A:$O,8,FALSE)),"")</f>
        <v/>
      </c>
      <c r="F112" s="212">
        <f>IFERROR(IF(VLOOKUP($A112,'Annex 2 EHV charges'!$A:$O,9,FALSE)=0,"",VLOOKUP($A112,'Annex 2 EHV charges'!$A:$O,9,FALSE)),"")</f>
        <v>27.08</v>
      </c>
      <c r="G112" s="213">
        <f>IFERROR(IF(VLOOKUP($A112,'Annex 2 EHV charges'!$A:$O,10,FALSE)=0,"",VLOOKUP($A112,'Annex 2 EHV charges'!$A:$O,10,FALSE)),"")</f>
        <v>1.53</v>
      </c>
      <c r="H112" s="213">
        <f>IFERROR(IF(VLOOKUP($A112,'Annex 2 EHV charges'!$A:$O,11,FALSE)=0,"",VLOOKUP($A112,'Annex 2 EHV charges'!$A:$O,11,FALSE)),"")</f>
        <v>1.53</v>
      </c>
    </row>
    <row r="113" spans="1:8" x14ac:dyDescent="0.2">
      <c r="A113" s="209">
        <f t="array" ref="A113">IFERROR(INDEX('Annex 2 EHV charges'!$A$11:$A$260, MATCH(0, IF(ISBLANK('Annex 2 EHV charges'!$A$11:$A$260),1, COUNTIF(A$4:$A112, 'Annex 2 EHV charges'!$A$11:$A$260)), 0)),"")</f>
        <v>944</v>
      </c>
      <c r="B113" s="209">
        <f>IF($A113="","",VLOOKUP($A113,'Annex 2 EHV charges'!$A:$O,2,0))</f>
        <v>944</v>
      </c>
      <c r="C113" s="210">
        <f>IF($A113="","",VLOOKUP($A113,'Annex 2 EHV charges'!$A:$O,3,0))</f>
        <v>1170000325308</v>
      </c>
      <c r="D113" s="209" t="str">
        <f>IF($A113="","",VLOOKUP($A113,'Annex 2 EHV charges'!$A:$O,7,0))</f>
        <v>Watford Lodge Wind Farm</v>
      </c>
      <c r="E113" s="211" t="str">
        <f>IFERROR(IF(VLOOKUP($A113,'Annex 2 EHV charges'!$A:$O,8,FALSE)=0,"",VLOOKUP($A113,'Annex 2 EHV charges'!$A:$O,8,FALSE)),"")</f>
        <v/>
      </c>
      <c r="F113" s="212">
        <f>IFERROR(IF(VLOOKUP($A113,'Annex 2 EHV charges'!$A:$O,9,FALSE)=0,"",VLOOKUP($A113,'Annex 2 EHV charges'!$A:$O,9,FALSE)),"")</f>
        <v>42.33</v>
      </c>
      <c r="G113" s="213">
        <f>IFERROR(IF(VLOOKUP($A113,'Annex 2 EHV charges'!$A:$O,10,FALSE)=0,"",VLOOKUP($A113,'Annex 2 EHV charges'!$A:$O,10,FALSE)),"")</f>
        <v>1.53</v>
      </c>
      <c r="H113" s="213">
        <f>IFERROR(IF(VLOOKUP($A113,'Annex 2 EHV charges'!$A:$O,11,FALSE)=0,"",VLOOKUP($A113,'Annex 2 EHV charges'!$A:$O,11,FALSE)),"")</f>
        <v>1.53</v>
      </c>
    </row>
    <row r="114" spans="1:8" x14ac:dyDescent="0.2">
      <c r="A114" s="209">
        <f t="array" ref="A114">IFERROR(INDEX('Annex 2 EHV charges'!$A$11:$A$260, MATCH(0, IF(ISBLANK('Annex 2 EHV charges'!$A$11:$A$260),1, COUNTIF(A$4:$A113, 'Annex 2 EHV charges'!$A$11:$A$260)), 0)),"")</f>
        <v>945</v>
      </c>
      <c r="B114" s="209">
        <f>IF($A114="","",VLOOKUP($A114,'Annex 2 EHV charges'!$A:$O,2,0))</f>
        <v>945</v>
      </c>
      <c r="C114" s="210">
        <f>IF($A114="","",VLOOKUP($A114,'Annex 2 EHV charges'!$A:$O,3,0))</f>
        <v>1170000326454</v>
      </c>
      <c r="D114" s="209" t="str">
        <f>IF($A114="","",VLOOKUP($A114,'Annex 2 EHV charges'!$A:$O,7,0))</f>
        <v>Leverton Solar Park</v>
      </c>
      <c r="E114" s="211" t="str">
        <f>IFERROR(IF(VLOOKUP($A114,'Annex 2 EHV charges'!$A:$O,8,FALSE)=0,"",VLOOKUP($A114,'Annex 2 EHV charges'!$A:$O,8,FALSE)),"")</f>
        <v/>
      </c>
      <c r="F114" s="212">
        <f>IFERROR(IF(VLOOKUP($A114,'Annex 2 EHV charges'!$A:$O,9,FALSE)=0,"",VLOOKUP($A114,'Annex 2 EHV charges'!$A:$O,9,FALSE)),"")</f>
        <v>1.76</v>
      </c>
      <c r="G114" s="213">
        <f>IFERROR(IF(VLOOKUP($A114,'Annex 2 EHV charges'!$A:$O,10,FALSE)=0,"",VLOOKUP($A114,'Annex 2 EHV charges'!$A:$O,10,FALSE)),"")</f>
        <v>2.5</v>
      </c>
      <c r="H114" s="213">
        <f>IFERROR(IF(VLOOKUP($A114,'Annex 2 EHV charges'!$A:$O,11,FALSE)=0,"",VLOOKUP($A114,'Annex 2 EHV charges'!$A:$O,11,FALSE)),"")</f>
        <v>2.5</v>
      </c>
    </row>
    <row r="115" spans="1:8" x14ac:dyDescent="0.2">
      <c r="A115" s="209">
        <f t="array" ref="A115">IFERROR(INDEX('Annex 2 EHV charges'!$A$11:$A$260, MATCH(0, IF(ISBLANK('Annex 2 EHV charges'!$A$11:$A$260),1, COUNTIF(A$4:$A114, 'Annex 2 EHV charges'!$A$11:$A$260)), 0)),"")</f>
        <v>946</v>
      </c>
      <c r="B115" s="209">
        <f>IF($A115="","",VLOOKUP($A115,'Annex 2 EHV charges'!$A:$O,2,0))</f>
        <v>946</v>
      </c>
      <c r="C115" s="210">
        <f>IF($A115="","",VLOOKUP($A115,'Annex 2 EHV charges'!$A:$O,3,0))</f>
        <v>1170000337508</v>
      </c>
      <c r="D115" s="209" t="str">
        <f>IF($A115="","",VLOOKUP($A115,'Annex 2 EHV charges'!$A:$O,7,0))</f>
        <v>Burton Pedwardine Phase 2</v>
      </c>
      <c r="E115" s="211" t="str">
        <f>IFERROR(IF(VLOOKUP($A115,'Annex 2 EHV charges'!$A:$O,8,FALSE)=0,"",VLOOKUP($A115,'Annex 2 EHV charges'!$A:$O,8,FALSE)),"")</f>
        <v/>
      </c>
      <c r="F115" s="212">
        <f>IFERROR(IF(VLOOKUP($A115,'Annex 2 EHV charges'!$A:$O,9,FALSE)=0,"",VLOOKUP($A115,'Annex 2 EHV charges'!$A:$O,9,FALSE)),"")</f>
        <v>18.489999999999998</v>
      </c>
      <c r="G115" s="213">
        <f>IFERROR(IF(VLOOKUP($A115,'Annex 2 EHV charges'!$A:$O,10,FALSE)=0,"",VLOOKUP($A115,'Annex 2 EHV charges'!$A:$O,10,FALSE)),"")</f>
        <v>2.5</v>
      </c>
      <c r="H115" s="213">
        <f>IFERROR(IF(VLOOKUP($A115,'Annex 2 EHV charges'!$A:$O,11,FALSE)=0,"",VLOOKUP($A115,'Annex 2 EHV charges'!$A:$O,11,FALSE)),"")</f>
        <v>2.5</v>
      </c>
    </row>
    <row r="116" spans="1:8" x14ac:dyDescent="0.2">
      <c r="A116" s="209">
        <f t="array" ref="A116">IFERROR(INDEX('Annex 2 EHV charges'!$A$11:$A$260, MATCH(0, IF(ISBLANK('Annex 2 EHV charges'!$A$11:$A$260),1, COUNTIF(A$4:$A115, 'Annex 2 EHV charges'!$A$11:$A$260)), 0)),"")</f>
        <v>947</v>
      </c>
      <c r="B116" s="209">
        <f>IF($A116="","",VLOOKUP($A116,'Annex 2 EHV charges'!$A:$O,2,0))</f>
        <v>947</v>
      </c>
      <c r="C116" s="210">
        <f>IF($A116="","",VLOOKUP($A116,'Annex 2 EHV charges'!$A:$O,3,0))</f>
        <v>1170000369068</v>
      </c>
      <c r="D116" s="209" t="str">
        <f>IF($A116="","",VLOOKUP($A116,'Annex 2 EHV charges'!$A:$O,7,0))</f>
        <v>Hartwell Solar Farm</v>
      </c>
      <c r="E116" s="211" t="str">
        <f>IFERROR(IF(VLOOKUP($A116,'Annex 2 EHV charges'!$A:$O,8,FALSE)=0,"",VLOOKUP($A116,'Annex 2 EHV charges'!$A:$O,8,FALSE)),"")</f>
        <v/>
      </c>
      <c r="F116" s="212">
        <f>IFERROR(IF(VLOOKUP($A116,'Annex 2 EHV charges'!$A:$O,9,FALSE)=0,"",VLOOKUP($A116,'Annex 2 EHV charges'!$A:$O,9,FALSE)),"")</f>
        <v>15.73</v>
      </c>
      <c r="G116" s="213">
        <f>IFERROR(IF(VLOOKUP($A116,'Annex 2 EHV charges'!$A:$O,10,FALSE)=0,"",VLOOKUP($A116,'Annex 2 EHV charges'!$A:$O,10,FALSE)),"")</f>
        <v>2.5</v>
      </c>
      <c r="H116" s="213">
        <f>IFERROR(IF(VLOOKUP($A116,'Annex 2 EHV charges'!$A:$O,11,FALSE)=0,"",VLOOKUP($A116,'Annex 2 EHV charges'!$A:$O,11,FALSE)),"")</f>
        <v>2.5</v>
      </c>
    </row>
    <row r="117" spans="1:8" x14ac:dyDescent="0.2">
      <c r="A117" s="209">
        <f t="array" ref="A117">IFERROR(INDEX('Annex 2 EHV charges'!$A$11:$A$260, MATCH(0, IF(ISBLANK('Annex 2 EHV charges'!$A$11:$A$260),1, COUNTIF(A$4:$A116, 'Annex 2 EHV charges'!$A$11:$A$260)), 0)),"")</f>
        <v>948</v>
      </c>
      <c r="B117" s="209">
        <f>IF($A117="","",VLOOKUP($A117,'Annex 2 EHV charges'!$A:$O,2,0))</f>
        <v>948</v>
      </c>
      <c r="C117" s="210">
        <f>IF($A117="","",VLOOKUP($A117,'Annex 2 EHV charges'!$A:$O,3,0))</f>
        <v>1170000369100</v>
      </c>
      <c r="D117" s="209" t="str">
        <f>IF($A117="","",VLOOKUP($A117,'Annex 2 EHV charges'!$A:$O,7,0))</f>
        <v>Eakley Lanes Solar North</v>
      </c>
      <c r="E117" s="211" t="str">
        <f>IFERROR(IF(VLOOKUP($A117,'Annex 2 EHV charges'!$A:$O,8,FALSE)=0,"",VLOOKUP($A117,'Annex 2 EHV charges'!$A:$O,8,FALSE)),"")</f>
        <v/>
      </c>
      <c r="F117" s="212">
        <f>IFERROR(IF(VLOOKUP($A117,'Annex 2 EHV charges'!$A:$O,9,FALSE)=0,"",VLOOKUP($A117,'Annex 2 EHV charges'!$A:$O,9,FALSE)),"")</f>
        <v>21.82</v>
      </c>
      <c r="G117" s="213">
        <f>IFERROR(IF(VLOOKUP($A117,'Annex 2 EHV charges'!$A:$O,10,FALSE)=0,"",VLOOKUP($A117,'Annex 2 EHV charges'!$A:$O,10,FALSE)),"")</f>
        <v>2.5</v>
      </c>
      <c r="H117" s="213">
        <f>IFERROR(IF(VLOOKUP($A117,'Annex 2 EHV charges'!$A:$O,11,FALSE)=0,"",VLOOKUP($A117,'Annex 2 EHV charges'!$A:$O,11,FALSE)),"")</f>
        <v>2.5</v>
      </c>
    </row>
    <row r="118" spans="1:8" x14ac:dyDescent="0.2">
      <c r="A118" s="209">
        <f t="array" ref="A118">IFERROR(INDEX('Annex 2 EHV charges'!$A$11:$A$260, MATCH(0, IF(ISBLANK('Annex 2 EHV charges'!$A$11:$A$260),1, COUNTIF(A$4:$A117, 'Annex 2 EHV charges'!$A$11:$A$260)), 0)),"")</f>
        <v>949</v>
      </c>
      <c r="B118" s="209">
        <f>IF($A118="","",VLOOKUP($A118,'Annex 2 EHV charges'!$A:$O,2,0))</f>
        <v>949</v>
      </c>
      <c r="C118" s="210">
        <f>IF($A118="","",VLOOKUP($A118,'Annex 2 EHV charges'!$A:$O,3,0))</f>
        <v>1170000369129</v>
      </c>
      <c r="D118" s="209" t="str">
        <f>IF($A118="","",VLOOKUP($A118,'Annex 2 EHV charges'!$A:$O,7,0))</f>
        <v>Eakley Lanes Solar South</v>
      </c>
      <c r="E118" s="211" t="str">
        <f>IFERROR(IF(VLOOKUP($A118,'Annex 2 EHV charges'!$A:$O,8,FALSE)=0,"",VLOOKUP($A118,'Annex 2 EHV charges'!$A:$O,8,FALSE)),"")</f>
        <v/>
      </c>
      <c r="F118" s="212">
        <f>IFERROR(IF(VLOOKUP($A118,'Annex 2 EHV charges'!$A:$O,9,FALSE)=0,"",VLOOKUP($A118,'Annex 2 EHV charges'!$A:$O,9,FALSE)),"")</f>
        <v>5.32</v>
      </c>
      <c r="G118" s="213">
        <f>IFERROR(IF(VLOOKUP($A118,'Annex 2 EHV charges'!$A:$O,10,FALSE)=0,"",VLOOKUP($A118,'Annex 2 EHV charges'!$A:$O,10,FALSE)),"")</f>
        <v>2.5</v>
      </c>
      <c r="H118" s="213">
        <f>IFERROR(IF(VLOOKUP($A118,'Annex 2 EHV charges'!$A:$O,11,FALSE)=0,"",VLOOKUP($A118,'Annex 2 EHV charges'!$A:$O,11,FALSE)),"")</f>
        <v>2.5</v>
      </c>
    </row>
    <row r="119" spans="1:8" x14ac:dyDescent="0.2">
      <c r="A119" s="209">
        <f t="array" ref="A119">IFERROR(INDEX('Annex 2 EHV charges'!$A$11:$A$260, MATCH(0, IF(ISBLANK('Annex 2 EHV charges'!$A$11:$A$260),1, COUNTIF(A$4:$A118, 'Annex 2 EHV charges'!$A$11:$A$260)), 0)),"")</f>
        <v>950</v>
      </c>
      <c r="B119" s="209">
        <f>IF($A119="","",VLOOKUP($A119,'Annex 2 EHV charges'!$A:$O,2,0))</f>
        <v>950</v>
      </c>
      <c r="C119" s="210">
        <f>IF($A119="","",VLOOKUP($A119,'Annex 2 EHV charges'!$A:$O,3,0))</f>
        <v>1170000388743</v>
      </c>
      <c r="D119" s="209" t="str">
        <f>IF($A119="","",VLOOKUP($A119,'Annex 2 EHV charges'!$A:$O,7,0))</f>
        <v>Welbeck Colliery PV</v>
      </c>
      <c r="E119" s="211" t="str">
        <f>IFERROR(IF(VLOOKUP($A119,'Annex 2 EHV charges'!$A:$O,8,FALSE)=0,"",VLOOKUP($A119,'Annex 2 EHV charges'!$A:$O,8,FALSE)),"")</f>
        <v/>
      </c>
      <c r="F119" s="212">
        <f>IFERROR(IF(VLOOKUP($A119,'Annex 2 EHV charges'!$A:$O,9,FALSE)=0,"",VLOOKUP($A119,'Annex 2 EHV charges'!$A:$O,9,FALSE)),"")</f>
        <v>5.24</v>
      </c>
      <c r="G119" s="213">
        <f>IFERROR(IF(VLOOKUP($A119,'Annex 2 EHV charges'!$A:$O,10,FALSE)=0,"",VLOOKUP($A119,'Annex 2 EHV charges'!$A:$O,10,FALSE)),"")</f>
        <v>2.5</v>
      </c>
      <c r="H119" s="213">
        <f>IFERROR(IF(VLOOKUP($A119,'Annex 2 EHV charges'!$A:$O,11,FALSE)=0,"",VLOOKUP($A119,'Annex 2 EHV charges'!$A:$O,11,FALSE)),"")</f>
        <v>2.5</v>
      </c>
    </row>
    <row r="120" spans="1:8" x14ac:dyDescent="0.2">
      <c r="A120" s="209">
        <f t="array" ref="A120">IFERROR(INDEX('Annex 2 EHV charges'!$A$11:$A$260, MATCH(0, IF(ISBLANK('Annex 2 EHV charges'!$A$11:$A$260),1, COUNTIF(A$4:$A119, 'Annex 2 EHV charges'!$A$11:$A$260)), 0)),"")</f>
        <v>951</v>
      </c>
      <c r="B120" s="209">
        <f>IF($A120="","",VLOOKUP($A120,'Annex 2 EHV charges'!$A:$O,2,0))</f>
        <v>951</v>
      </c>
      <c r="C120" s="210">
        <f>IF($A120="","",VLOOKUP($A120,'Annex 2 EHV charges'!$A:$O,3,0))</f>
        <v>1170000394960</v>
      </c>
      <c r="D120" s="209" t="str">
        <f>IF($A120="","",VLOOKUP($A120,'Annex 2 EHV charges'!$A:$O,7,0))</f>
        <v>Newton Road PV</v>
      </c>
      <c r="E120" s="211" t="str">
        <f>IFERROR(IF(VLOOKUP($A120,'Annex 2 EHV charges'!$A:$O,8,FALSE)=0,"",VLOOKUP($A120,'Annex 2 EHV charges'!$A:$O,8,FALSE)),"")</f>
        <v/>
      </c>
      <c r="F120" s="212">
        <f>IFERROR(IF(VLOOKUP($A120,'Annex 2 EHV charges'!$A:$O,9,FALSE)=0,"",VLOOKUP($A120,'Annex 2 EHV charges'!$A:$O,9,FALSE)),"")</f>
        <v>3.91</v>
      </c>
      <c r="G120" s="213">
        <f>IFERROR(IF(VLOOKUP($A120,'Annex 2 EHV charges'!$A:$O,10,FALSE)=0,"",VLOOKUP($A120,'Annex 2 EHV charges'!$A:$O,10,FALSE)),"")</f>
        <v>2.5</v>
      </c>
      <c r="H120" s="213">
        <f>IFERROR(IF(VLOOKUP($A120,'Annex 2 EHV charges'!$A:$O,11,FALSE)=0,"",VLOOKUP($A120,'Annex 2 EHV charges'!$A:$O,11,FALSE)),"")</f>
        <v>2.5</v>
      </c>
    </row>
    <row r="121" spans="1:8" x14ac:dyDescent="0.2">
      <c r="A121" s="209">
        <f t="array" ref="A121">IFERROR(INDEX('Annex 2 EHV charges'!$A$11:$A$260, MATCH(0, IF(ISBLANK('Annex 2 EHV charges'!$A$11:$A$260),1, COUNTIF(A$4:$A120, 'Annex 2 EHV charges'!$A$11:$A$260)), 0)),"")</f>
        <v>952</v>
      </c>
      <c r="B121" s="209">
        <f>IF($A121="","",VLOOKUP($A121,'Annex 2 EHV charges'!$A:$O,2,0))</f>
        <v>952</v>
      </c>
      <c r="C121" s="210">
        <f>IF($A121="","",VLOOKUP($A121,'Annex 2 EHV charges'!$A:$O,3,0))</f>
        <v>1170000395954</v>
      </c>
      <c r="D121" s="209" t="str">
        <f>IF($A121="","",VLOOKUP($A121,'Annex 2 EHV charges'!$A:$O,7,0))</f>
        <v>New Albion Wind Farm</v>
      </c>
      <c r="E121" s="211" t="str">
        <f>IFERROR(IF(VLOOKUP($A121,'Annex 2 EHV charges'!$A:$O,8,FALSE)=0,"",VLOOKUP($A121,'Annex 2 EHV charges'!$A:$O,8,FALSE)),"")</f>
        <v/>
      </c>
      <c r="F121" s="212">
        <f>IFERROR(IF(VLOOKUP($A121,'Annex 2 EHV charges'!$A:$O,9,FALSE)=0,"",VLOOKUP($A121,'Annex 2 EHV charges'!$A:$O,9,FALSE)),"")</f>
        <v>15.64</v>
      </c>
      <c r="G121" s="213">
        <f>IFERROR(IF(VLOOKUP($A121,'Annex 2 EHV charges'!$A:$O,10,FALSE)=0,"",VLOOKUP($A121,'Annex 2 EHV charges'!$A:$O,10,FALSE)),"")</f>
        <v>1.51</v>
      </c>
      <c r="H121" s="213">
        <f>IFERROR(IF(VLOOKUP($A121,'Annex 2 EHV charges'!$A:$O,11,FALSE)=0,"",VLOOKUP($A121,'Annex 2 EHV charges'!$A:$O,11,FALSE)),"")</f>
        <v>1.51</v>
      </c>
    </row>
    <row r="122" spans="1:8" x14ac:dyDescent="0.2">
      <c r="A122" s="209">
        <f t="array" ref="A122">IFERROR(INDEX('Annex 2 EHV charges'!$A$11:$A$260, MATCH(0, IF(ISBLANK('Annex 2 EHV charges'!$A$11:$A$260),1, COUNTIF(A$4:$A121, 'Annex 2 EHV charges'!$A$11:$A$260)), 0)),"")</f>
        <v>953</v>
      </c>
      <c r="B122" s="209">
        <f>IF($A122="","",VLOOKUP($A122,'Annex 2 EHV charges'!$A:$O,2,0))</f>
        <v>953</v>
      </c>
      <c r="C122" s="210">
        <f>IF($A122="","",VLOOKUP($A122,'Annex 2 EHV charges'!$A:$O,3,0))</f>
        <v>1170000400772</v>
      </c>
      <c r="D122" s="209" t="str">
        <f>IF($A122="","",VLOOKUP($A122,'Annex 2 EHV charges'!$A:$O,7,0))</f>
        <v>Moat Farm PV</v>
      </c>
      <c r="E122" s="211" t="str">
        <f>IFERROR(IF(VLOOKUP($A122,'Annex 2 EHV charges'!$A:$O,8,FALSE)=0,"",VLOOKUP($A122,'Annex 2 EHV charges'!$A:$O,8,FALSE)),"")</f>
        <v/>
      </c>
      <c r="F122" s="212">
        <f>IFERROR(IF(VLOOKUP($A122,'Annex 2 EHV charges'!$A:$O,9,FALSE)=0,"",VLOOKUP($A122,'Annex 2 EHV charges'!$A:$O,9,FALSE)),"")</f>
        <v>15.61</v>
      </c>
      <c r="G122" s="213">
        <f>IFERROR(IF(VLOOKUP($A122,'Annex 2 EHV charges'!$A:$O,10,FALSE)=0,"",VLOOKUP($A122,'Annex 2 EHV charges'!$A:$O,10,FALSE)),"")</f>
        <v>2.5</v>
      </c>
      <c r="H122" s="213">
        <f>IFERROR(IF(VLOOKUP($A122,'Annex 2 EHV charges'!$A:$O,11,FALSE)=0,"",VLOOKUP($A122,'Annex 2 EHV charges'!$A:$O,11,FALSE)),"")</f>
        <v>2.5</v>
      </c>
    </row>
    <row r="123" spans="1:8" x14ac:dyDescent="0.2">
      <c r="A123" s="209">
        <f t="array" ref="A123">IFERROR(INDEX('Annex 2 EHV charges'!$A$11:$A$260, MATCH(0, IF(ISBLANK('Annex 2 EHV charges'!$A$11:$A$260),1, COUNTIF(A$4:$A122, 'Annex 2 EHV charges'!$A$11:$A$260)), 0)),"")</f>
        <v>954</v>
      </c>
      <c r="B123" s="209">
        <f>IF($A123="","",VLOOKUP($A123,'Annex 2 EHV charges'!$A:$O,2,0))</f>
        <v>954</v>
      </c>
      <c r="C123" s="210">
        <f>IF($A123="","",VLOOKUP($A123,'Annex 2 EHV charges'!$A:$O,3,0))</f>
        <v>1170000407875</v>
      </c>
      <c r="D123" s="209" t="str">
        <f>IF($A123="","",VLOOKUP($A123,'Annex 2 EHV charges'!$A:$O,7,0))</f>
        <v>Bilsthorpe Solar</v>
      </c>
      <c r="E123" s="211" t="str">
        <f>IFERROR(IF(VLOOKUP($A123,'Annex 2 EHV charges'!$A:$O,8,FALSE)=0,"",VLOOKUP($A123,'Annex 2 EHV charges'!$A:$O,8,FALSE)),"")</f>
        <v/>
      </c>
      <c r="F123" s="212">
        <f>IFERROR(IF(VLOOKUP($A123,'Annex 2 EHV charges'!$A:$O,9,FALSE)=0,"",VLOOKUP($A123,'Annex 2 EHV charges'!$A:$O,9,FALSE)),"")</f>
        <v>7.16</v>
      </c>
      <c r="G123" s="213">
        <f>IFERROR(IF(VLOOKUP($A123,'Annex 2 EHV charges'!$A:$O,10,FALSE)=0,"",VLOOKUP($A123,'Annex 2 EHV charges'!$A:$O,10,FALSE)),"")</f>
        <v>2.5</v>
      </c>
      <c r="H123" s="213">
        <f>IFERROR(IF(VLOOKUP($A123,'Annex 2 EHV charges'!$A:$O,11,FALSE)=0,"",VLOOKUP($A123,'Annex 2 EHV charges'!$A:$O,11,FALSE)),"")</f>
        <v>2.5</v>
      </c>
    </row>
    <row r="124" spans="1:8" x14ac:dyDescent="0.2">
      <c r="A124" s="209" t="str">
        <f t="array" ref="A124">IFERROR(INDEX('Annex 2 EHV charges'!$A$11:$A$260, MATCH(0, IF(ISBLANK('Annex 2 EHV charges'!$A$11:$A$260),1, COUNTIF(A$4:$A123, 'Annex 2 EHV charges'!$A$11:$A$260)), 0)),"")</f>
        <v>New Import 1</v>
      </c>
      <c r="B124" s="209" t="str">
        <f>IF($A124="","",VLOOKUP($A124,'Annex 2 EHV charges'!$A:$O,2,0))</f>
        <v>New Import 1</v>
      </c>
      <c r="C124" s="210" t="str">
        <f>IF($A124="","",VLOOKUP($A124,'Annex 2 EHV charges'!$A:$O,3,0))</f>
        <v>New Import 1</v>
      </c>
      <c r="D124" s="209" t="str">
        <f>IF($A124="","",VLOOKUP($A124,'Annex 2 EHV charges'!$A:$O,7,0))</f>
        <v>Bilsthorpe Solar Farm</v>
      </c>
      <c r="E124" s="211" t="str">
        <f>IFERROR(IF(VLOOKUP($A124,'Annex 2 EHV charges'!$A:$O,8,FALSE)=0,"",VLOOKUP($A124,'Annex 2 EHV charges'!$A:$O,8,FALSE)),"")</f>
        <v/>
      </c>
      <c r="F124" s="212">
        <f>IFERROR(IF(VLOOKUP($A124,'Annex 2 EHV charges'!$A:$O,9,FALSE)=0,"",VLOOKUP($A124,'Annex 2 EHV charges'!$A:$O,9,FALSE)),"")</f>
        <v>20.8</v>
      </c>
      <c r="G124" s="213">
        <f>IFERROR(IF(VLOOKUP($A124,'Annex 2 EHV charges'!$A:$O,10,FALSE)=0,"",VLOOKUP($A124,'Annex 2 EHV charges'!$A:$O,10,FALSE)),"")</f>
        <v>3.6</v>
      </c>
      <c r="H124" s="213">
        <f>IFERROR(IF(VLOOKUP($A124,'Annex 2 EHV charges'!$A:$O,11,FALSE)=0,"",VLOOKUP($A124,'Annex 2 EHV charges'!$A:$O,11,FALSE)),"")</f>
        <v>3.6</v>
      </c>
    </row>
    <row r="125" spans="1:8" x14ac:dyDescent="0.2">
      <c r="A125" s="209">
        <f t="array" ref="A125">IFERROR(INDEX('Annex 2 EHV charges'!$A$11:$A$260, MATCH(0, IF(ISBLANK('Annex 2 EHV charges'!$A$11:$A$260),1, COUNTIF(A$4:$A124, 'Annex 2 EHV charges'!$A$11:$A$260)), 0)),"")</f>
        <v>955</v>
      </c>
      <c r="B125" s="209">
        <f>IF($A125="","",VLOOKUP($A125,'Annex 2 EHV charges'!$A:$O,2,0))</f>
        <v>955</v>
      </c>
      <c r="C125" s="210">
        <f>IF($A125="","",VLOOKUP($A125,'Annex 2 EHV charges'!$A:$O,3,0))</f>
        <v>1170000409696</v>
      </c>
      <c r="D125" s="209" t="str">
        <f>IF($A125="","",VLOOKUP($A125,'Annex 2 EHV charges'!$A:$O,7,0))</f>
        <v>Hall Farm PV</v>
      </c>
      <c r="E125" s="211" t="str">
        <f>IFERROR(IF(VLOOKUP($A125,'Annex 2 EHV charges'!$A:$O,8,FALSE)=0,"",VLOOKUP($A125,'Annex 2 EHV charges'!$A:$O,8,FALSE)),"")</f>
        <v/>
      </c>
      <c r="F125" s="212">
        <f>IFERROR(IF(VLOOKUP($A125,'Annex 2 EHV charges'!$A:$O,9,FALSE)=0,"",VLOOKUP($A125,'Annex 2 EHV charges'!$A:$O,9,FALSE)),"")</f>
        <v>29.53</v>
      </c>
      <c r="G125" s="213">
        <f>IFERROR(IF(VLOOKUP($A125,'Annex 2 EHV charges'!$A:$O,10,FALSE)=0,"",VLOOKUP($A125,'Annex 2 EHV charges'!$A:$O,10,FALSE)),"")</f>
        <v>3.6</v>
      </c>
      <c r="H125" s="213">
        <f>IFERROR(IF(VLOOKUP($A125,'Annex 2 EHV charges'!$A:$O,11,FALSE)=0,"",VLOOKUP($A125,'Annex 2 EHV charges'!$A:$O,11,FALSE)),"")</f>
        <v>3.6</v>
      </c>
    </row>
    <row r="126" spans="1:8" x14ac:dyDescent="0.2">
      <c r="A126" s="209">
        <f t="array" ref="A126">IFERROR(INDEX('Annex 2 EHV charges'!$A$11:$A$260, MATCH(0, IF(ISBLANK('Annex 2 EHV charges'!$A$11:$A$260),1, COUNTIF(A$4:$A125, 'Annex 2 EHV charges'!$A$11:$A$260)), 0)),"")</f>
        <v>956</v>
      </c>
      <c r="B126" s="209">
        <f>IF($A126="","",VLOOKUP($A126,'Annex 2 EHV charges'!$A:$O,2,0))</f>
        <v>956</v>
      </c>
      <c r="C126" s="210">
        <f>IF($A126="","",VLOOKUP($A126,'Annex 2 EHV charges'!$A:$O,3,0))</f>
        <v>1170000415946</v>
      </c>
      <c r="D126" s="209" t="str">
        <f>IF($A126="","",VLOOKUP($A126,'Annex 2 EHV charges'!$A:$O,7,0))</f>
        <v>Gaultney Solar Park</v>
      </c>
      <c r="E126" s="211" t="str">
        <f>IFERROR(IF(VLOOKUP($A126,'Annex 2 EHV charges'!$A:$O,8,FALSE)=0,"",VLOOKUP($A126,'Annex 2 EHV charges'!$A:$O,8,FALSE)),"")</f>
        <v/>
      </c>
      <c r="F126" s="212">
        <f>IFERROR(IF(VLOOKUP($A126,'Annex 2 EHV charges'!$A:$O,9,FALSE)=0,"",VLOOKUP($A126,'Annex 2 EHV charges'!$A:$O,9,FALSE)),"")</f>
        <v>0.82</v>
      </c>
      <c r="G126" s="213">
        <f>IFERROR(IF(VLOOKUP($A126,'Annex 2 EHV charges'!$A:$O,10,FALSE)=0,"",VLOOKUP($A126,'Annex 2 EHV charges'!$A:$O,10,FALSE)),"")</f>
        <v>2.5</v>
      </c>
      <c r="H126" s="213">
        <f>IFERROR(IF(VLOOKUP($A126,'Annex 2 EHV charges'!$A:$O,11,FALSE)=0,"",VLOOKUP($A126,'Annex 2 EHV charges'!$A:$O,11,FALSE)),"")</f>
        <v>2.5</v>
      </c>
    </row>
    <row r="127" spans="1:8" x14ac:dyDescent="0.2">
      <c r="A127" s="209">
        <f t="array" ref="A127">IFERROR(INDEX('Annex 2 EHV charges'!$A$11:$A$260, MATCH(0, IF(ISBLANK('Annex 2 EHV charges'!$A$11:$A$260),1, COUNTIF(A$4:$A126, 'Annex 2 EHV charges'!$A$11:$A$260)), 0)),"")</f>
        <v>957</v>
      </c>
      <c r="B127" s="209">
        <f>IF($A127="","",VLOOKUP($A127,'Annex 2 EHV charges'!$A:$O,2,0))</f>
        <v>957</v>
      </c>
      <c r="C127" s="210">
        <f>IF($A127="","",VLOOKUP($A127,'Annex 2 EHV charges'!$A:$O,3,0))</f>
        <v>1170000413692</v>
      </c>
      <c r="D127" s="209" t="str">
        <f>IF($A127="","",VLOOKUP($A127,'Annex 2 EHV charges'!$A:$O,7,0))</f>
        <v>Fiskerton Solar Farm</v>
      </c>
      <c r="E127" s="211" t="str">
        <f>IFERROR(IF(VLOOKUP($A127,'Annex 2 EHV charges'!$A:$O,8,FALSE)=0,"",VLOOKUP($A127,'Annex 2 EHV charges'!$A:$O,8,FALSE)),"")</f>
        <v/>
      </c>
      <c r="F127" s="212">
        <f>IFERROR(IF(VLOOKUP($A127,'Annex 2 EHV charges'!$A:$O,9,FALSE)=0,"",VLOOKUP($A127,'Annex 2 EHV charges'!$A:$O,9,FALSE)),"")</f>
        <v>6.34</v>
      </c>
      <c r="G127" s="213">
        <f>IFERROR(IF(VLOOKUP($A127,'Annex 2 EHV charges'!$A:$O,10,FALSE)=0,"",VLOOKUP($A127,'Annex 2 EHV charges'!$A:$O,10,FALSE)),"")</f>
        <v>2.65</v>
      </c>
      <c r="H127" s="213">
        <f>IFERROR(IF(VLOOKUP($A127,'Annex 2 EHV charges'!$A:$O,11,FALSE)=0,"",VLOOKUP($A127,'Annex 2 EHV charges'!$A:$O,11,FALSE)),"")</f>
        <v>2.65</v>
      </c>
    </row>
    <row r="128" spans="1:8" x14ac:dyDescent="0.2">
      <c r="A128" s="209">
        <f t="array" ref="A128">IFERROR(INDEX('Annex 2 EHV charges'!$A$11:$A$260, MATCH(0, IF(ISBLANK('Annex 2 EHV charges'!$A$11:$A$260),1, COUNTIF(A$4:$A127, 'Annex 2 EHV charges'!$A$11:$A$260)), 0)),"")</f>
        <v>958</v>
      </c>
      <c r="B128" s="209">
        <f>IF($A128="","",VLOOKUP($A128,'Annex 2 EHV charges'!$A:$O,2,0))</f>
        <v>958</v>
      </c>
      <c r="C128" s="210">
        <f>IF($A128="","",VLOOKUP($A128,'Annex 2 EHV charges'!$A:$O,3,0))</f>
        <v>1170000424904</v>
      </c>
      <c r="D128" s="209" t="str">
        <f>IF($A128="","",VLOOKUP($A128,'Annex 2 EHV charges'!$A:$O,7,0))</f>
        <v>Mount Mill Solar Park</v>
      </c>
      <c r="E128" s="211" t="str">
        <f>IFERROR(IF(VLOOKUP($A128,'Annex 2 EHV charges'!$A:$O,8,FALSE)=0,"",VLOOKUP($A128,'Annex 2 EHV charges'!$A:$O,8,FALSE)),"")</f>
        <v/>
      </c>
      <c r="F128" s="212">
        <f>IFERROR(IF(VLOOKUP($A128,'Annex 2 EHV charges'!$A:$O,9,FALSE)=0,"",VLOOKUP($A128,'Annex 2 EHV charges'!$A:$O,9,FALSE)),"")</f>
        <v>4.08</v>
      </c>
      <c r="G128" s="213">
        <f>IFERROR(IF(VLOOKUP($A128,'Annex 2 EHV charges'!$A:$O,10,FALSE)=0,"",VLOOKUP($A128,'Annex 2 EHV charges'!$A:$O,10,FALSE)),"")</f>
        <v>2.5</v>
      </c>
      <c r="H128" s="213">
        <f>IFERROR(IF(VLOOKUP($A128,'Annex 2 EHV charges'!$A:$O,11,FALSE)=0,"",VLOOKUP($A128,'Annex 2 EHV charges'!$A:$O,11,FALSE)),"")</f>
        <v>2.5</v>
      </c>
    </row>
    <row r="129" spans="1:8" x14ac:dyDescent="0.2">
      <c r="A129" s="209">
        <f t="array" ref="A129">IFERROR(INDEX('Annex 2 EHV charges'!$A$11:$A$260, MATCH(0, IF(ISBLANK('Annex 2 EHV charges'!$A$11:$A$260),1, COUNTIF(A$4:$A128, 'Annex 2 EHV charges'!$A$11:$A$260)), 0)),"")</f>
        <v>959</v>
      </c>
      <c r="B129" s="209">
        <f>IF($A129="","",VLOOKUP($A129,'Annex 2 EHV charges'!$A:$O,2,0))</f>
        <v>959</v>
      </c>
      <c r="C129" s="210">
        <f>IF($A129="","",VLOOKUP($A129,'Annex 2 EHV charges'!$A:$O,3,0))</f>
        <v>1170000427170</v>
      </c>
      <c r="D129" s="209" t="str">
        <f>IF($A129="","",VLOOKUP($A129,'Annex 2 EHV charges'!$A:$O,7,0))</f>
        <v>Podington Airfield WF</v>
      </c>
      <c r="E129" s="211" t="str">
        <f>IFERROR(IF(VLOOKUP($A129,'Annex 2 EHV charges'!$A:$O,8,FALSE)=0,"",VLOOKUP($A129,'Annex 2 EHV charges'!$A:$O,8,FALSE)),"")</f>
        <v/>
      </c>
      <c r="F129" s="212">
        <f>IFERROR(IF(VLOOKUP($A129,'Annex 2 EHV charges'!$A:$O,9,FALSE)=0,"",VLOOKUP($A129,'Annex 2 EHV charges'!$A:$O,9,FALSE)),"")</f>
        <v>100.19</v>
      </c>
      <c r="G129" s="213">
        <f>IFERROR(IF(VLOOKUP($A129,'Annex 2 EHV charges'!$A:$O,10,FALSE)=0,"",VLOOKUP($A129,'Annex 2 EHV charges'!$A:$O,10,FALSE)),"")</f>
        <v>1.79</v>
      </c>
      <c r="H129" s="213">
        <f>IFERROR(IF(VLOOKUP($A129,'Annex 2 EHV charges'!$A:$O,11,FALSE)=0,"",VLOOKUP($A129,'Annex 2 EHV charges'!$A:$O,11,FALSE)),"")</f>
        <v>1.79</v>
      </c>
    </row>
    <row r="130" spans="1:8" x14ac:dyDescent="0.2">
      <c r="A130" s="209">
        <f t="array" ref="A130">IFERROR(INDEX('Annex 2 EHV charges'!$A$11:$A$260, MATCH(0, IF(ISBLANK('Annex 2 EHV charges'!$A$11:$A$260),1, COUNTIF(A$4:$A129, 'Annex 2 EHV charges'!$A$11:$A$260)), 0)),"")</f>
        <v>960</v>
      </c>
      <c r="B130" s="209">
        <f>IF($A130="","",VLOOKUP($A130,'Annex 2 EHV charges'!$A:$O,2,0))</f>
        <v>960</v>
      </c>
      <c r="C130" s="210">
        <f>IF($A130="","",VLOOKUP($A130,'Annex 2 EHV charges'!$A:$O,3,0))</f>
        <v>1170000428528</v>
      </c>
      <c r="D130" s="209" t="str">
        <f>IF($A130="","",VLOOKUP($A130,'Annex 2 EHV charges'!$A:$O,7,0))</f>
        <v>Branston South PV Farm</v>
      </c>
      <c r="E130" s="211" t="str">
        <f>IFERROR(IF(VLOOKUP($A130,'Annex 2 EHV charges'!$A:$O,8,FALSE)=0,"",VLOOKUP($A130,'Annex 2 EHV charges'!$A:$O,8,FALSE)),"")</f>
        <v/>
      </c>
      <c r="F130" s="212">
        <f>IFERROR(IF(VLOOKUP($A130,'Annex 2 EHV charges'!$A:$O,9,FALSE)=0,"",VLOOKUP($A130,'Annex 2 EHV charges'!$A:$O,9,FALSE)),"")</f>
        <v>2.91</v>
      </c>
      <c r="G130" s="213">
        <f>IFERROR(IF(VLOOKUP($A130,'Annex 2 EHV charges'!$A:$O,10,FALSE)=0,"",VLOOKUP($A130,'Annex 2 EHV charges'!$A:$O,10,FALSE)),"")</f>
        <v>2.65</v>
      </c>
      <c r="H130" s="213">
        <f>IFERROR(IF(VLOOKUP($A130,'Annex 2 EHV charges'!$A:$O,11,FALSE)=0,"",VLOOKUP($A130,'Annex 2 EHV charges'!$A:$O,11,FALSE)),"")</f>
        <v>2.65</v>
      </c>
    </row>
    <row r="131" spans="1:8" x14ac:dyDescent="0.2">
      <c r="A131" s="209">
        <f t="array" ref="A131">IFERROR(INDEX('Annex 2 EHV charges'!$A$11:$A$260, MATCH(0, IF(ISBLANK('Annex 2 EHV charges'!$A$11:$A$260),1, COUNTIF(A$4:$A130, 'Annex 2 EHV charges'!$A$11:$A$260)), 0)),"")</f>
        <v>961</v>
      </c>
      <c r="B131" s="209">
        <f>IF($A131="","",VLOOKUP($A131,'Annex 2 EHV charges'!$A:$O,2,0))</f>
        <v>961</v>
      </c>
      <c r="C131" s="210">
        <f>IF($A131="","",VLOOKUP($A131,'Annex 2 EHV charges'!$A:$O,3,0))</f>
        <v>1170000430182</v>
      </c>
      <c r="D131" s="209" t="str">
        <f>IF($A131="","",VLOOKUP($A131,'Annex 2 EHV charges'!$A:$O,7,0))</f>
        <v>Eakring Solar Farm</v>
      </c>
      <c r="E131" s="211" t="str">
        <f>IFERROR(IF(VLOOKUP($A131,'Annex 2 EHV charges'!$A:$O,8,FALSE)=0,"",VLOOKUP($A131,'Annex 2 EHV charges'!$A:$O,8,FALSE)),"")</f>
        <v/>
      </c>
      <c r="F131" s="212">
        <f>IFERROR(IF(VLOOKUP($A131,'Annex 2 EHV charges'!$A:$O,9,FALSE)=0,"",VLOOKUP($A131,'Annex 2 EHV charges'!$A:$O,9,FALSE)),"")</f>
        <v>1.47</v>
      </c>
      <c r="G131" s="213">
        <f>IFERROR(IF(VLOOKUP($A131,'Annex 2 EHV charges'!$A:$O,10,FALSE)=0,"",VLOOKUP($A131,'Annex 2 EHV charges'!$A:$O,10,FALSE)),"")</f>
        <v>2.5</v>
      </c>
      <c r="H131" s="213">
        <f>IFERROR(IF(VLOOKUP($A131,'Annex 2 EHV charges'!$A:$O,11,FALSE)=0,"",VLOOKUP($A131,'Annex 2 EHV charges'!$A:$O,11,FALSE)),"")</f>
        <v>2.5</v>
      </c>
    </row>
    <row r="132" spans="1:8" x14ac:dyDescent="0.2">
      <c r="A132" s="209">
        <f t="array" ref="A132">IFERROR(INDEX('Annex 2 EHV charges'!$A$11:$A$260, MATCH(0, IF(ISBLANK('Annex 2 EHV charges'!$A$11:$A$260),1, COUNTIF(A$4:$A131, 'Annex 2 EHV charges'!$A$11:$A$260)), 0)),"")</f>
        <v>962</v>
      </c>
      <c r="B132" s="209">
        <f>IF($A132="","",VLOOKUP($A132,'Annex 2 EHV charges'!$A:$O,2,0))</f>
        <v>962</v>
      </c>
      <c r="C132" s="210">
        <f>IF($A132="","",VLOOKUP($A132,'Annex 2 EHV charges'!$A:$O,3,0))</f>
        <v>1170000439877</v>
      </c>
      <c r="D132" s="209" t="str">
        <f>IF($A132="","",VLOOKUP($A132,'Annex 2 EHV charges'!$A:$O,7,0))</f>
        <v>Ragdale PV Solar Park</v>
      </c>
      <c r="E132" s="211" t="str">
        <f>IFERROR(IF(VLOOKUP($A132,'Annex 2 EHV charges'!$A:$O,8,FALSE)=0,"",VLOOKUP($A132,'Annex 2 EHV charges'!$A:$O,8,FALSE)),"")</f>
        <v/>
      </c>
      <c r="F132" s="212">
        <f>IFERROR(IF(VLOOKUP($A132,'Annex 2 EHV charges'!$A:$O,9,FALSE)=0,"",VLOOKUP($A132,'Annex 2 EHV charges'!$A:$O,9,FALSE)),"")</f>
        <v>84.48</v>
      </c>
      <c r="G132" s="213">
        <f>IFERROR(IF(VLOOKUP($A132,'Annex 2 EHV charges'!$A:$O,10,FALSE)=0,"",VLOOKUP($A132,'Annex 2 EHV charges'!$A:$O,10,FALSE)),"")</f>
        <v>2.5</v>
      </c>
      <c r="H132" s="213">
        <f>IFERROR(IF(VLOOKUP($A132,'Annex 2 EHV charges'!$A:$O,11,FALSE)=0,"",VLOOKUP($A132,'Annex 2 EHV charges'!$A:$O,11,FALSE)),"")</f>
        <v>2.5</v>
      </c>
    </row>
    <row r="133" spans="1:8" x14ac:dyDescent="0.2">
      <c r="A133" s="209">
        <f t="array" ref="A133">IFERROR(INDEX('Annex 2 EHV charges'!$A$11:$A$260, MATCH(0, IF(ISBLANK('Annex 2 EHV charges'!$A$11:$A$260),1, COUNTIF(A$4:$A132, 'Annex 2 EHV charges'!$A$11:$A$260)), 0)),"")</f>
        <v>963</v>
      </c>
      <c r="B133" s="209">
        <f>IF($A133="","",VLOOKUP($A133,'Annex 2 EHV charges'!$A:$O,2,0))</f>
        <v>963</v>
      </c>
      <c r="C133" s="210">
        <f>IF($A133="","",VLOOKUP($A133,'Annex 2 EHV charges'!$A:$O,3,0))</f>
        <v>1170000438312</v>
      </c>
      <c r="D133" s="209" t="str">
        <f>IF($A133="","",VLOOKUP($A133,'Annex 2 EHV charges'!$A:$O,7,0))</f>
        <v>Thoresby Solar Farm</v>
      </c>
      <c r="E133" s="211" t="str">
        <f>IFERROR(IF(VLOOKUP($A133,'Annex 2 EHV charges'!$A:$O,8,FALSE)=0,"",VLOOKUP($A133,'Annex 2 EHV charges'!$A:$O,8,FALSE)),"")</f>
        <v/>
      </c>
      <c r="F133" s="212">
        <f>IFERROR(IF(VLOOKUP($A133,'Annex 2 EHV charges'!$A:$O,9,FALSE)=0,"",VLOOKUP($A133,'Annex 2 EHV charges'!$A:$O,9,FALSE)),"")</f>
        <v>5.54</v>
      </c>
      <c r="G133" s="213">
        <f>IFERROR(IF(VLOOKUP($A133,'Annex 2 EHV charges'!$A:$O,10,FALSE)=0,"",VLOOKUP($A133,'Annex 2 EHV charges'!$A:$O,10,FALSE)),"")</f>
        <v>2.5</v>
      </c>
      <c r="H133" s="213">
        <f>IFERROR(IF(VLOOKUP($A133,'Annex 2 EHV charges'!$A:$O,11,FALSE)=0,"",VLOOKUP($A133,'Annex 2 EHV charges'!$A:$O,11,FALSE)),"")</f>
        <v>2.5</v>
      </c>
    </row>
    <row r="134" spans="1:8" x14ac:dyDescent="0.2">
      <c r="A134" s="209">
        <f t="array" ref="A134">IFERROR(INDEX('Annex 2 EHV charges'!$A$11:$A$260, MATCH(0, IF(ISBLANK('Annex 2 EHV charges'!$A$11:$A$260),1, COUNTIF(A$4:$A133, 'Annex 2 EHV charges'!$A$11:$A$260)), 0)),"")</f>
        <v>964</v>
      </c>
      <c r="B134" s="209">
        <f>IF($A134="","",VLOOKUP($A134,'Annex 2 EHV charges'!$A:$O,2,0))</f>
        <v>964</v>
      </c>
      <c r="C134" s="210">
        <f>IF($A134="","",VLOOKUP($A134,'Annex 2 EHV charges'!$A:$O,3,0))</f>
        <v>1170000437211</v>
      </c>
      <c r="D134" s="209" t="str">
        <f>IF($A134="","",VLOOKUP($A134,'Annex 2 EHV charges'!$A:$O,7,0))</f>
        <v>Welbeck Solar Farm</v>
      </c>
      <c r="E134" s="211" t="str">
        <f>IFERROR(IF(VLOOKUP($A134,'Annex 2 EHV charges'!$A:$O,8,FALSE)=0,"",VLOOKUP($A134,'Annex 2 EHV charges'!$A:$O,8,FALSE)),"")</f>
        <v/>
      </c>
      <c r="F134" s="212">
        <f>IFERROR(IF(VLOOKUP($A134,'Annex 2 EHV charges'!$A:$O,9,FALSE)=0,"",VLOOKUP($A134,'Annex 2 EHV charges'!$A:$O,9,FALSE)),"")</f>
        <v>3.83</v>
      </c>
      <c r="G134" s="213">
        <f>IFERROR(IF(VLOOKUP($A134,'Annex 2 EHV charges'!$A:$O,10,FALSE)=0,"",VLOOKUP($A134,'Annex 2 EHV charges'!$A:$O,10,FALSE)),"")</f>
        <v>2.5</v>
      </c>
      <c r="H134" s="213">
        <f>IFERROR(IF(VLOOKUP($A134,'Annex 2 EHV charges'!$A:$O,11,FALSE)=0,"",VLOOKUP($A134,'Annex 2 EHV charges'!$A:$O,11,FALSE)),"")</f>
        <v>2.5</v>
      </c>
    </row>
    <row r="135" spans="1:8" x14ac:dyDescent="0.2">
      <c r="A135" s="209">
        <f t="array" ref="A135">IFERROR(INDEX('Annex 2 EHV charges'!$A$11:$A$260, MATCH(0, IF(ISBLANK('Annex 2 EHV charges'!$A$11:$A$260),1, COUNTIF(A$4:$A134, 'Annex 2 EHV charges'!$A$11:$A$260)), 0)),"")</f>
        <v>965</v>
      </c>
      <c r="B135" s="209">
        <f>IF($A135="","",VLOOKUP($A135,'Annex 2 EHV charges'!$A:$O,2,0))</f>
        <v>965</v>
      </c>
      <c r="C135" s="210">
        <f>IF($A135="","",VLOOKUP($A135,'Annex 2 EHV charges'!$A:$O,3,0))</f>
        <v>1170000444690</v>
      </c>
      <c r="D135" s="209" t="str">
        <f>IF($A135="","",VLOOKUP($A135,'Annex 2 EHV charges'!$A:$O,7,0))</f>
        <v>Atherstone Solar Farm</v>
      </c>
      <c r="E135" s="211" t="str">
        <f>IFERROR(IF(VLOOKUP($A135,'Annex 2 EHV charges'!$A:$O,8,FALSE)=0,"",VLOOKUP($A135,'Annex 2 EHV charges'!$A:$O,8,FALSE)),"")</f>
        <v/>
      </c>
      <c r="F135" s="212">
        <f>IFERROR(IF(VLOOKUP($A135,'Annex 2 EHV charges'!$A:$O,9,FALSE)=0,"",VLOOKUP($A135,'Annex 2 EHV charges'!$A:$O,9,FALSE)),"")</f>
        <v>1.81</v>
      </c>
      <c r="G135" s="213">
        <f>IFERROR(IF(VLOOKUP($A135,'Annex 2 EHV charges'!$A:$O,10,FALSE)=0,"",VLOOKUP($A135,'Annex 2 EHV charges'!$A:$O,10,FALSE)),"")</f>
        <v>2.5</v>
      </c>
      <c r="H135" s="213">
        <f>IFERROR(IF(VLOOKUP($A135,'Annex 2 EHV charges'!$A:$O,11,FALSE)=0,"",VLOOKUP($A135,'Annex 2 EHV charges'!$A:$O,11,FALSE)),"")</f>
        <v>2.5</v>
      </c>
    </row>
    <row r="136" spans="1:8" x14ac:dyDescent="0.2">
      <c r="A136" s="209">
        <f t="array" ref="A136">IFERROR(INDEX('Annex 2 EHV charges'!$A$11:$A$260, MATCH(0, IF(ISBLANK('Annex 2 EHV charges'!$A$11:$A$260),1, COUNTIF(A$4:$A135, 'Annex 2 EHV charges'!$A$11:$A$260)), 0)),"")</f>
        <v>966</v>
      </c>
      <c r="B136" s="209">
        <f>IF($A136="","",VLOOKUP($A136,'Annex 2 EHV charges'!$A:$O,2,0))</f>
        <v>966</v>
      </c>
      <c r="C136" s="210">
        <f>IF($A136="","",VLOOKUP($A136,'Annex 2 EHV charges'!$A:$O,3,0))</f>
        <v>1170000445115</v>
      </c>
      <c r="D136" s="209" t="str">
        <f>IF($A136="","",VLOOKUP($A136,'Annex 2 EHV charges'!$A:$O,7,0))</f>
        <v>Babworth Estate PV Farm</v>
      </c>
      <c r="E136" s="211" t="str">
        <f>IFERROR(IF(VLOOKUP($A136,'Annex 2 EHV charges'!$A:$O,8,FALSE)=0,"",VLOOKUP($A136,'Annex 2 EHV charges'!$A:$O,8,FALSE)),"")</f>
        <v/>
      </c>
      <c r="F136" s="212">
        <f>IFERROR(IF(VLOOKUP($A136,'Annex 2 EHV charges'!$A:$O,9,FALSE)=0,"",VLOOKUP($A136,'Annex 2 EHV charges'!$A:$O,9,FALSE)),"")</f>
        <v>2.8</v>
      </c>
      <c r="G136" s="213">
        <f>IFERROR(IF(VLOOKUP($A136,'Annex 2 EHV charges'!$A:$O,10,FALSE)=0,"",VLOOKUP($A136,'Annex 2 EHV charges'!$A:$O,10,FALSE)),"")</f>
        <v>2.5</v>
      </c>
      <c r="H136" s="213">
        <f>IFERROR(IF(VLOOKUP($A136,'Annex 2 EHV charges'!$A:$O,11,FALSE)=0,"",VLOOKUP($A136,'Annex 2 EHV charges'!$A:$O,11,FALSE)),"")</f>
        <v>2.5</v>
      </c>
    </row>
    <row r="137" spans="1:8" x14ac:dyDescent="0.2">
      <c r="A137" s="209">
        <f t="array" ref="A137">IFERROR(INDEX('Annex 2 EHV charges'!$A$11:$A$260, MATCH(0, IF(ISBLANK('Annex 2 EHV charges'!$A$11:$A$260),1, COUNTIF(A$4:$A136, 'Annex 2 EHV charges'!$A$11:$A$260)), 0)),"")</f>
        <v>967</v>
      </c>
      <c r="B137" s="209">
        <f>IF($A137="","",VLOOKUP($A137,'Annex 2 EHV charges'!$A:$O,2,0))</f>
        <v>967</v>
      </c>
      <c r="C137" s="210">
        <f>IF($A137="","",VLOOKUP($A137,'Annex 2 EHV charges'!$A:$O,3,0))</f>
        <v>1170000446119</v>
      </c>
      <c r="D137" s="209" t="str">
        <f>IF($A137="","",VLOOKUP($A137,'Annex 2 EHV charges'!$A:$O,7,0))</f>
        <v>Gawcott Fields Farm Solar Park</v>
      </c>
      <c r="E137" s="211" t="str">
        <f>IFERROR(IF(VLOOKUP($A137,'Annex 2 EHV charges'!$A:$O,8,FALSE)=0,"",VLOOKUP($A137,'Annex 2 EHV charges'!$A:$O,8,FALSE)),"")</f>
        <v/>
      </c>
      <c r="F137" s="212">
        <f>IFERROR(IF(VLOOKUP($A137,'Annex 2 EHV charges'!$A:$O,9,FALSE)=0,"",VLOOKUP($A137,'Annex 2 EHV charges'!$A:$O,9,FALSE)),"")</f>
        <v>3</v>
      </c>
      <c r="G137" s="213">
        <f>IFERROR(IF(VLOOKUP($A137,'Annex 2 EHV charges'!$A:$O,10,FALSE)=0,"",VLOOKUP($A137,'Annex 2 EHV charges'!$A:$O,10,FALSE)),"")</f>
        <v>2.5</v>
      </c>
      <c r="H137" s="213">
        <f>IFERROR(IF(VLOOKUP($A137,'Annex 2 EHV charges'!$A:$O,11,FALSE)=0,"",VLOOKUP($A137,'Annex 2 EHV charges'!$A:$O,11,FALSE)),"")</f>
        <v>2.5</v>
      </c>
    </row>
    <row r="138" spans="1:8" x14ac:dyDescent="0.2">
      <c r="A138" s="209">
        <f t="array" ref="A138">IFERROR(INDEX('Annex 2 EHV charges'!$A$11:$A$260, MATCH(0, IF(ISBLANK('Annex 2 EHV charges'!$A$11:$A$260),1, COUNTIF(A$4:$A137, 'Annex 2 EHV charges'!$A$11:$A$260)), 0)),"")</f>
        <v>968</v>
      </c>
      <c r="B138" s="209">
        <f>IF($A138="","",VLOOKUP($A138,'Annex 2 EHV charges'!$A:$O,2,0))</f>
        <v>968</v>
      </c>
      <c r="C138" s="210">
        <f>IF($A138="","",VLOOKUP($A138,'Annex 2 EHV charges'!$A:$O,3,0))</f>
        <v>1170000446615</v>
      </c>
      <c r="D138" s="209" t="str">
        <f>IF($A138="","",VLOOKUP($A138,'Annex 2 EHV charges'!$A:$O,7,0))</f>
        <v>Homestead Farm Solar Park</v>
      </c>
      <c r="E138" s="211" t="str">
        <f>IFERROR(IF(VLOOKUP($A138,'Annex 2 EHV charges'!$A:$O,8,FALSE)=0,"",VLOOKUP($A138,'Annex 2 EHV charges'!$A:$O,8,FALSE)),"")</f>
        <v/>
      </c>
      <c r="F138" s="212">
        <f>IFERROR(IF(VLOOKUP($A138,'Annex 2 EHV charges'!$A:$O,9,FALSE)=0,"",VLOOKUP($A138,'Annex 2 EHV charges'!$A:$O,9,FALSE)),"")</f>
        <v>4.08</v>
      </c>
      <c r="G138" s="213">
        <f>IFERROR(IF(VLOOKUP($A138,'Annex 2 EHV charges'!$A:$O,10,FALSE)=0,"",VLOOKUP($A138,'Annex 2 EHV charges'!$A:$O,10,FALSE)),"")</f>
        <v>2.5</v>
      </c>
      <c r="H138" s="213">
        <f>IFERROR(IF(VLOOKUP($A138,'Annex 2 EHV charges'!$A:$O,11,FALSE)=0,"",VLOOKUP($A138,'Annex 2 EHV charges'!$A:$O,11,FALSE)),"")</f>
        <v>2.5</v>
      </c>
    </row>
    <row r="139" spans="1:8" x14ac:dyDescent="0.2">
      <c r="A139" s="209">
        <f t="array" ref="A139">IFERROR(INDEX('Annex 2 EHV charges'!$A$11:$A$260, MATCH(0, IF(ISBLANK('Annex 2 EHV charges'!$A$11:$A$260),1, COUNTIF(A$4:$A138, 'Annex 2 EHV charges'!$A$11:$A$260)), 0)),"")</f>
        <v>969</v>
      </c>
      <c r="B139" s="209">
        <f>IF($A139="","",VLOOKUP($A139,'Annex 2 EHV charges'!$A:$O,2,0))</f>
        <v>969</v>
      </c>
      <c r="C139" s="210">
        <f>IF($A139="","",VLOOKUP($A139,'Annex 2 EHV charges'!$A:$O,3,0))</f>
        <v>1170000447033</v>
      </c>
      <c r="D139" s="209" t="str">
        <f>IF($A139="","",VLOOKUP($A139,'Annex 2 EHV charges'!$A:$O,7,0))</f>
        <v>Grange Solar Farm</v>
      </c>
      <c r="E139" s="211" t="str">
        <f>IFERROR(IF(VLOOKUP($A139,'Annex 2 EHV charges'!$A:$O,8,FALSE)=0,"",VLOOKUP($A139,'Annex 2 EHV charges'!$A:$O,8,FALSE)),"")</f>
        <v/>
      </c>
      <c r="F139" s="212">
        <f>IFERROR(IF(VLOOKUP($A139,'Annex 2 EHV charges'!$A:$O,9,FALSE)=0,"",VLOOKUP($A139,'Annex 2 EHV charges'!$A:$O,9,FALSE)),"")</f>
        <v>1.44</v>
      </c>
      <c r="G139" s="213">
        <f>IFERROR(IF(VLOOKUP($A139,'Annex 2 EHV charges'!$A:$O,10,FALSE)=0,"",VLOOKUP($A139,'Annex 2 EHV charges'!$A:$O,10,FALSE)),"")</f>
        <v>2.5</v>
      </c>
      <c r="H139" s="213">
        <f>IFERROR(IF(VLOOKUP($A139,'Annex 2 EHV charges'!$A:$O,11,FALSE)=0,"",VLOOKUP($A139,'Annex 2 EHV charges'!$A:$O,11,FALSE)),"")</f>
        <v>2.5</v>
      </c>
    </row>
    <row r="140" spans="1:8" x14ac:dyDescent="0.2">
      <c r="A140" s="209" t="str">
        <f t="array" ref="A140">IFERROR(INDEX('Annex 2 EHV charges'!$A$11:$A$260, MATCH(0, IF(ISBLANK('Annex 2 EHV charges'!$A$11:$A$260),1, COUNTIF(A$4:$A139, 'Annex 2 EHV charges'!$A$11:$A$260)), 0)),"")</f>
        <v>New Import 2</v>
      </c>
      <c r="B140" s="209" t="str">
        <f>IF($A140="","",VLOOKUP($A140,'Annex 2 EHV charges'!$A:$O,2,0))</f>
        <v>New Import 2</v>
      </c>
      <c r="C140" s="210" t="str">
        <f>IF($A140="","",VLOOKUP($A140,'Annex 2 EHV charges'!$A:$O,3,0))</f>
        <v>New Import 2</v>
      </c>
      <c r="D140" s="209" t="str">
        <f>IF($A140="","",VLOOKUP($A140,'Annex 2 EHV charges'!$A:$O,7,0))</f>
        <v>Grange Farm Solar Farm</v>
      </c>
      <c r="E140" s="211" t="str">
        <f>IFERROR(IF(VLOOKUP($A140,'Annex 2 EHV charges'!$A:$O,8,FALSE)=0,"",VLOOKUP($A140,'Annex 2 EHV charges'!$A:$O,8,FALSE)),"")</f>
        <v/>
      </c>
      <c r="F140" s="212">
        <f>IFERROR(IF(VLOOKUP($A140,'Annex 2 EHV charges'!$A:$O,9,FALSE)=0,"",VLOOKUP($A140,'Annex 2 EHV charges'!$A:$O,9,FALSE)),"")</f>
        <v>23.95</v>
      </c>
      <c r="G140" s="213">
        <f>IFERROR(IF(VLOOKUP($A140,'Annex 2 EHV charges'!$A:$O,10,FALSE)=0,"",VLOOKUP($A140,'Annex 2 EHV charges'!$A:$O,10,FALSE)),"")</f>
        <v>2.5</v>
      </c>
      <c r="H140" s="213">
        <f>IFERROR(IF(VLOOKUP($A140,'Annex 2 EHV charges'!$A:$O,11,FALSE)=0,"",VLOOKUP($A140,'Annex 2 EHV charges'!$A:$O,11,FALSE)),"")</f>
        <v>2.5</v>
      </c>
    </row>
    <row r="141" spans="1:8" x14ac:dyDescent="0.2">
      <c r="A141" s="209">
        <f t="array" ref="A141">IFERROR(INDEX('Annex 2 EHV charges'!$A$11:$A$260, MATCH(0, IF(ISBLANK('Annex 2 EHV charges'!$A$11:$A$260),1, COUNTIF(A$4:$A140, 'Annex 2 EHV charges'!$A$11:$A$260)), 0)),"")</f>
        <v>2034</v>
      </c>
      <c r="B141" s="209">
        <f>IF($A141="","",VLOOKUP($A141,'Annex 2 EHV charges'!$A:$O,2,0))</f>
        <v>2034</v>
      </c>
      <c r="C141" s="210" t="str">
        <f>IF($A141="","",VLOOKUP($A141,'Annex 2 EHV charges'!$A:$O,3,0))</f>
        <v xml:space="preserve"> </v>
      </c>
      <c r="D141" s="209" t="str">
        <f>IF($A141="","",VLOOKUP($A141,'Annex 2 EHV charges'!$A:$O,7,0))</f>
        <v>Huntingdon Interconnector</v>
      </c>
      <c r="E141" s="211" t="str">
        <f>IFERROR(IF(VLOOKUP($A141,'Annex 2 EHV charges'!$A:$O,8,FALSE)=0,"",VLOOKUP($A141,'Annex 2 EHV charges'!$A:$O,8,FALSE)),"")</f>
        <v/>
      </c>
      <c r="F141" s="212" t="str">
        <f>IFERROR(IF(VLOOKUP($A141,'Annex 2 EHV charges'!$A:$O,9,FALSE)=0,"",VLOOKUP($A141,'Annex 2 EHV charges'!$A:$O,9,FALSE)),"")</f>
        <v/>
      </c>
      <c r="G141" s="213">
        <f>IFERROR(IF(VLOOKUP($A141,'Annex 2 EHV charges'!$A:$O,10,FALSE)=0,"",VLOOKUP($A141,'Annex 2 EHV charges'!$A:$O,10,FALSE)),"")</f>
        <v>3.02</v>
      </c>
      <c r="H141" s="213">
        <f>IFERROR(IF(VLOOKUP($A141,'Annex 2 EHV charges'!$A:$O,11,FALSE)=0,"",VLOOKUP($A141,'Annex 2 EHV charges'!$A:$O,11,FALSE)),"")</f>
        <v>3.02</v>
      </c>
    </row>
    <row r="142" spans="1:8" x14ac:dyDescent="0.2">
      <c r="A142" s="209" t="str">
        <f t="array" ref="A142">IFERROR(INDEX('Annex 2 EHV charges'!$A$11:$A$260, MATCH(0, IF(ISBLANK('Annex 2 EHV charges'!$A$11:$A$260),1, COUNTIF(A$4:$A141, 'Annex 2 EHV charges'!$A$11:$A$260)), 0)),"")</f>
        <v>New Import 3</v>
      </c>
      <c r="B142" s="209" t="str">
        <f>IF($A142="","",VLOOKUP($A142,'Annex 2 EHV charges'!$A:$O,2,0))</f>
        <v>New Import 3</v>
      </c>
      <c r="C142" s="210" t="str">
        <f>IF($A142="","",VLOOKUP($A142,'Annex 2 EHV charges'!$A:$O,3,0))</f>
        <v>New Import 3</v>
      </c>
      <c r="D142" s="209" t="str">
        <f>IF($A142="","",VLOOKUP($A142,'Annex 2 EHV charges'!$A:$O,7,0))</f>
        <v>Arkwright Solar Farm</v>
      </c>
      <c r="E142" s="211" t="str">
        <f>IFERROR(IF(VLOOKUP($A142,'Annex 2 EHV charges'!$A:$O,8,FALSE)=0,"",VLOOKUP($A142,'Annex 2 EHV charges'!$A:$O,8,FALSE)),"")</f>
        <v/>
      </c>
      <c r="F142" s="212">
        <f>IFERROR(IF(VLOOKUP($A142,'Annex 2 EHV charges'!$A:$O,9,FALSE)=0,"",VLOOKUP($A142,'Annex 2 EHV charges'!$A:$O,9,FALSE)),"")</f>
        <v>8.34</v>
      </c>
      <c r="G142" s="213">
        <f>IFERROR(IF(VLOOKUP($A142,'Annex 2 EHV charges'!$A:$O,10,FALSE)=0,"",VLOOKUP($A142,'Annex 2 EHV charges'!$A:$O,10,FALSE)),"")</f>
        <v>2.72</v>
      </c>
      <c r="H142" s="213">
        <f>IFERROR(IF(VLOOKUP($A142,'Annex 2 EHV charges'!$A:$O,11,FALSE)=0,"",VLOOKUP($A142,'Annex 2 EHV charges'!$A:$O,11,FALSE)),"")</f>
        <v>2.72</v>
      </c>
    </row>
    <row r="143" spans="1:8" x14ac:dyDescent="0.2">
      <c r="A143" s="209" t="str">
        <f t="array" ref="A143">IFERROR(INDEX('Annex 2 EHV charges'!$A$11:$A$260, MATCH(0, IF(ISBLANK('Annex 2 EHV charges'!$A$11:$A$260),1, COUNTIF(A$4:$A142, 'Annex 2 EHV charges'!$A$11:$A$260)), 0)),"")</f>
        <v>New Import 4</v>
      </c>
      <c r="B143" s="209" t="str">
        <f>IF($A143="","",VLOOKUP($A143,'Annex 2 EHV charges'!$A:$O,2,0))</f>
        <v>New Import 4</v>
      </c>
      <c r="C143" s="210" t="str">
        <f>IF($A143="","",VLOOKUP($A143,'Annex 2 EHV charges'!$A:$O,3,0))</f>
        <v>New Import 4</v>
      </c>
      <c r="D143" s="209" t="str">
        <f>IF($A143="","",VLOOKUP($A143,'Annex 2 EHV charges'!$A:$O,7,0))</f>
        <v>Baddesley Colliery Solar Farm</v>
      </c>
      <c r="E143" s="211" t="str">
        <f>IFERROR(IF(VLOOKUP($A143,'Annex 2 EHV charges'!$A:$O,8,FALSE)=0,"",VLOOKUP($A143,'Annex 2 EHV charges'!$A:$O,8,FALSE)),"")</f>
        <v/>
      </c>
      <c r="F143" s="212">
        <f>IFERROR(IF(VLOOKUP($A143,'Annex 2 EHV charges'!$A:$O,9,FALSE)=0,"",VLOOKUP($A143,'Annex 2 EHV charges'!$A:$O,9,FALSE)),"")</f>
        <v>4.1399999999999997</v>
      </c>
      <c r="G143" s="213">
        <f>IFERROR(IF(VLOOKUP($A143,'Annex 2 EHV charges'!$A:$O,10,FALSE)=0,"",VLOOKUP($A143,'Annex 2 EHV charges'!$A:$O,10,FALSE)),"")</f>
        <v>3.6</v>
      </c>
      <c r="H143" s="213">
        <f>IFERROR(IF(VLOOKUP($A143,'Annex 2 EHV charges'!$A:$O,11,FALSE)=0,"",VLOOKUP($A143,'Annex 2 EHV charges'!$A:$O,11,FALSE)),"")</f>
        <v>3.6</v>
      </c>
    </row>
    <row r="144" spans="1:8" x14ac:dyDescent="0.2">
      <c r="A144" s="209" t="str">
        <f t="array" ref="A144">IFERROR(INDEX('Annex 2 EHV charges'!$A$11:$A$260, MATCH(0, IF(ISBLANK('Annex 2 EHV charges'!$A$11:$A$260),1, COUNTIF(A$4:$A143, 'Annex 2 EHV charges'!$A$11:$A$260)), 0)),"")</f>
        <v>New Import 5</v>
      </c>
      <c r="B144" s="209" t="str">
        <f>IF($A144="","",VLOOKUP($A144,'Annex 2 EHV charges'!$A:$O,2,0))</f>
        <v>New Import 5</v>
      </c>
      <c r="C144" s="210" t="str">
        <f>IF($A144="","",VLOOKUP($A144,'Annex 2 EHV charges'!$A:$O,3,0))</f>
        <v>New Import 5</v>
      </c>
      <c r="D144" s="209" t="str">
        <f>IF($A144="","",VLOOKUP($A144,'Annex 2 EHV charges'!$A:$O,7,0))</f>
        <v>Barnwell Manor Solar Farm</v>
      </c>
      <c r="E144" s="211" t="str">
        <f>IFERROR(IF(VLOOKUP($A144,'Annex 2 EHV charges'!$A:$O,8,FALSE)=0,"",VLOOKUP($A144,'Annex 2 EHV charges'!$A:$O,8,FALSE)),"")</f>
        <v/>
      </c>
      <c r="F144" s="212">
        <f>IFERROR(IF(VLOOKUP($A144,'Annex 2 EHV charges'!$A:$O,9,FALSE)=0,"",VLOOKUP($A144,'Annex 2 EHV charges'!$A:$O,9,FALSE)),"")</f>
        <v>60.13</v>
      </c>
      <c r="G144" s="213">
        <f>IFERROR(IF(VLOOKUP($A144,'Annex 2 EHV charges'!$A:$O,10,FALSE)=0,"",VLOOKUP($A144,'Annex 2 EHV charges'!$A:$O,10,FALSE)),"")</f>
        <v>2.5</v>
      </c>
      <c r="H144" s="213">
        <f>IFERROR(IF(VLOOKUP($A144,'Annex 2 EHV charges'!$A:$O,11,FALSE)=0,"",VLOOKUP($A144,'Annex 2 EHV charges'!$A:$O,11,FALSE)),"")</f>
        <v>2.5</v>
      </c>
    </row>
    <row r="145" spans="1:8" x14ac:dyDescent="0.2">
      <c r="A145" s="209" t="str">
        <f t="array" ref="A145">IFERROR(INDEX('Annex 2 EHV charges'!$A$11:$A$260, MATCH(0, IF(ISBLANK('Annex 2 EHV charges'!$A$11:$A$260),1, COUNTIF(A$4:$A144, 'Annex 2 EHV charges'!$A$11:$A$260)), 0)),"")</f>
        <v>New Import 6</v>
      </c>
      <c r="B145" s="209" t="str">
        <f>IF($A145="","",VLOOKUP($A145,'Annex 2 EHV charges'!$A:$O,2,0))</f>
        <v>New Import 6</v>
      </c>
      <c r="C145" s="210" t="str">
        <f>IF($A145="","",VLOOKUP($A145,'Annex 2 EHV charges'!$A:$O,3,0))</f>
        <v>New Import 6</v>
      </c>
      <c r="D145" s="209" t="str">
        <f>IF($A145="","",VLOOKUP($A145,'Annex 2 EHV charges'!$A:$O,7,0))</f>
        <v>Brafield Green Solar Farm</v>
      </c>
      <c r="E145" s="211" t="str">
        <f>IFERROR(IF(VLOOKUP($A145,'Annex 2 EHV charges'!$A:$O,8,FALSE)=0,"",VLOOKUP($A145,'Annex 2 EHV charges'!$A:$O,8,FALSE)),"")</f>
        <v/>
      </c>
      <c r="F145" s="212">
        <f>IFERROR(IF(VLOOKUP($A145,'Annex 2 EHV charges'!$A:$O,9,FALSE)=0,"",VLOOKUP($A145,'Annex 2 EHV charges'!$A:$O,9,FALSE)),"")</f>
        <v>28.52</v>
      </c>
      <c r="G145" s="213">
        <f>IFERROR(IF(VLOOKUP($A145,'Annex 2 EHV charges'!$A:$O,10,FALSE)=0,"",VLOOKUP($A145,'Annex 2 EHV charges'!$A:$O,10,FALSE)),"")</f>
        <v>2.5</v>
      </c>
      <c r="H145" s="213">
        <f>IFERROR(IF(VLOOKUP($A145,'Annex 2 EHV charges'!$A:$O,11,FALSE)=0,"",VLOOKUP($A145,'Annex 2 EHV charges'!$A:$O,11,FALSE)),"")</f>
        <v>2.5</v>
      </c>
    </row>
    <row r="146" spans="1:8" x14ac:dyDescent="0.2">
      <c r="A146" s="209" t="str">
        <f t="array" ref="A146">IFERROR(INDEX('Annex 2 EHV charges'!$A$11:$A$260, MATCH(0, IF(ISBLANK('Annex 2 EHV charges'!$A$11:$A$260),1, COUNTIF(A$4:$A145, 'Annex 2 EHV charges'!$A$11:$A$260)), 0)),"")</f>
        <v>New Import 7</v>
      </c>
      <c r="B146" s="209" t="str">
        <f>IF($A146="","",VLOOKUP($A146,'Annex 2 EHV charges'!$A:$O,2,0))</f>
        <v>New Import 7</v>
      </c>
      <c r="C146" s="210" t="str">
        <f>IF($A146="","",VLOOKUP($A146,'Annex 2 EHV charges'!$A:$O,3,0))</f>
        <v>New Import 7</v>
      </c>
      <c r="D146" s="209" t="str">
        <f>IF($A146="","",VLOOKUP($A146,'Annex 2 EHV charges'!$A:$O,7,0))</f>
        <v>Brampton Valley Way Solar Farm</v>
      </c>
      <c r="E146" s="211" t="str">
        <f>IFERROR(IF(VLOOKUP($A146,'Annex 2 EHV charges'!$A:$O,8,FALSE)=0,"",VLOOKUP($A146,'Annex 2 EHV charges'!$A:$O,8,FALSE)),"")</f>
        <v/>
      </c>
      <c r="F146" s="212">
        <f>IFERROR(IF(VLOOKUP($A146,'Annex 2 EHV charges'!$A:$O,9,FALSE)=0,"",VLOOKUP($A146,'Annex 2 EHV charges'!$A:$O,9,FALSE)),"")</f>
        <v>10.26</v>
      </c>
      <c r="G146" s="213">
        <f>IFERROR(IF(VLOOKUP($A146,'Annex 2 EHV charges'!$A:$O,10,FALSE)=0,"",VLOOKUP($A146,'Annex 2 EHV charges'!$A:$O,10,FALSE)),"")</f>
        <v>2.5</v>
      </c>
      <c r="H146" s="213">
        <f>IFERROR(IF(VLOOKUP($A146,'Annex 2 EHV charges'!$A:$O,11,FALSE)=0,"",VLOOKUP($A146,'Annex 2 EHV charges'!$A:$O,11,FALSE)),"")</f>
        <v>2.5</v>
      </c>
    </row>
    <row r="147" spans="1:8" x14ac:dyDescent="0.2">
      <c r="A147" s="209" t="str">
        <f t="array" ref="A147">IFERROR(INDEX('Annex 2 EHV charges'!$A$11:$A$260, MATCH(0, IF(ISBLANK('Annex 2 EHV charges'!$A$11:$A$260),1, COUNTIF(A$4:$A146, 'Annex 2 EHV charges'!$A$11:$A$260)), 0)),"")</f>
        <v>New Import 8</v>
      </c>
      <c r="B147" s="209" t="str">
        <f>IF($A147="","",VLOOKUP($A147,'Annex 2 EHV charges'!$A:$O,2,0))</f>
        <v>New Import 8</v>
      </c>
      <c r="C147" s="210" t="str">
        <f>IF($A147="","",VLOOKUP($A147,'Annex 2 EHV charges'!$A:$O,3,0))</f>
        <v>New Import 8</v>
      </c>
      <c r="D147" s="209" t="str">
        <f>IF($A147="","",VLOOKUP($A147,'Annex 2 EHV charges'!$A:$O,7,0))</f>
        <v>Burton Cliff Farm Solar Farm</v>
      </c>
      <c r="E147" s="211" t="str">
        <f>IFERROR(IF(VLOOKUP($A147,'Annex 2 EHV charges'!$A:$O,8,FALSE)=0,"",VLOOKUP($A147,'Annex 2 EHV charges'!$A:$O,8,FALSE)),"")</f>
        <v/>
      </c>
      <c r="F147" s="212">
        <f>IFERROR(IF(VLOOKUP($A147,'Annex 2 EHV charges'!$A:$O,9,FALSE)=0,"",VLOOKUP($A147,'Annex 2 EHV charges'!$A:$O,9,FALSE)),"")</f>
        <v>1.01</v>
      </c>
      <c r="G147" s="213">
        <f>IFERROR(IF(VLOOKUP($A147,'Annex 2 EHV charges'!$A:$O,10,FALSE)=0,"",VLOOKUP($A147,'Annex 2 EHV charges'!$A:$O,10,FALSE)),"")</f>
        <v>2.65</v>
      </c>
      <c r="H147" s="213">
        <f>IFERROR(IF(VLOOKUP($A147,'Annex 2 EHV charges'!$A:$O,11,FALSE)=0,"",VLOOKUP($A147,'Annex 2 EHV charges'!$A:$O,11,FALSE)),"")</f>
        <v>2.65</v>
      </c>
    </row>
    <row r="148" spans="1:8" x14ac:dyDescent="0.2">
      <c r="A148" s="209" t="str">
        <f t="array" ref="A148">IFERROR(INDEX('Annex 2 EHV charges'!$A$11:$A$260, MATCH(0, IF(ISBLANK('Annex 2 EHV charges'!$A$11:$A$260),1, COUNTIF(A$4:$A147, 'Annex 2 EHV charges'!$A$11:$A$260)), 0)),"")</f>
        <v>New Import 9</v>
      </c>
      <c r="B148" s="209" t="str">
        <f>IF($A148="","",VLOOKUP($A148,'Annex 2 EHV charges'!$A:$O,2,0))</f>
        <v>New Import 9</v>
      </c>
      <c r="C148" s="210" t="str">
        <f>IF($A148="","",VLOOKUP($A148,'Annex 2 EHV charges'!$A:$O,3,0))</f>
        <v>New Import 9</v>
      </c>
      <c r="D148" s="209" t="str">
        <f>IF($A148="","",VLOOKUP($A148,'Annex 2 EHV charges'!$A:$O,7,0))</f>
        <v>Calvert Landfill EFW</v>
      </c>
      <c r="E148" s="211" t="str">
        <f>IFERROR(IF(VLOOKUP($A148,'Annex 2 EHV charges'!$A:$O,8,FALSE)=0,"",VLOOKUP($A148,'Annex 2 EHV charges'!$A:$O,8,FALSE)),"")</f>
        <v/>
      </c>
      <c r="F148" s="212">
        <f>IFERROR(IF(VLOOKUP($A148,'Annex 2 EHV charges'!$A:$O,9,FALSE)=0,"",VLOOKUP($A148,'Annex 2 EHV charges'!$A:$O,9,FALSE)),"")</f>
        <v>787.77</v>
      </c>
      <c r="G148" s="213">
        <f>IFERROR(IF(VLOOKUP($A148,'Annex 2 EHV charges'!$A:$O,10,FALSE)=0,"",VLOOKUP($A148,'Annex 2 EHV charges'!$A:$O,10,FALSE)),"")</f>
        <v>1.03</v>
      </c>
      <c r="H148" s="213">
        <f>IFERROR(IF(VLOOKUP($A148,'Annex 2 EHV charges'!$A:$O,11,FALSE)=0,"",VLOOKUP($A148,'Annex 2 EHV charges'!$A:$O,11,FALSE)),"")</f>
        <v>1.03</v>
      </c>
    </row>
    <row r="149" spans="1:8" x14ac:dyDescent="0.2">
      <c r="A149" s="209" t="str">
        <f t="array" ref="A149">IFERROR(INDEX('Annex 2 EHV charges'!$A$11:$A$260, MATCH(0, IF(ISBLANK('Annex 2 EHV charges'!$A$11:$A$260),1, COUNTIF(A$4:$A148, 'Annex 2 EHV charges'!$A$11:$A$260)), 0)),"")</f>
        <v>New Import 10</v>
      </c>
      <c r="B149" s="209" t="str">
        <f>IF($A149="","",VLOOKUP($A149,'Annex 2 EHV charges'!$A:$O,2,0))</f>
        <v>New Import 10</v>
      </c>
      <c r="C149" s="210" t="str">
        <f>IF($A149="","",VLOOKUP($A149,'Annex 2 EHV charges'!$A:$O,3,0))</f>
        <v>New Import 10</v>
      </c>
      <c r="D149" s="209" t="str">
        <f>IF($A149="","",VLOOKUP($A149,'Annex 2 EHV charges'!$A:$O,7,0))</f>
        <v>Churchover Solar Farm</v>
      </c>
      <c r="E149" s="211" t="str">
        <f>IFERROR(IF(VLOOKUP($A149,'Annex 2 EHV charges'!$A:$O,8,FALSE)=0,"",VLOOKUP($A149,'Annex 2 EHV charges'!$A:$O,8,FALSE)),"")</f>
        <v/>
      </c>
      <c r="F149" s="212">
        <f>IFERROR(IF(VLOOKUP($A149,'Annex 2 EHV charges'!$A:$O,9,FALSE)=0,"",VLOOKUP($A149,'Annex 2 EHV charges'!$A:$O,9,FALSE)),"")</f>
        <v>10.72</v>
      </c>
      <c r="G149" s="213">
        <f>IFERROR(IF(VLOOKUP($A149,'Annex 2 EHV charges'!$A:$O,10,FALSE)=0,"",VLOOKUP($A149,'Annex 2 EHV charges'!$A:$O,10,FALSE)),"")</f>
        <v>2.5</v>
      </c>
      <c r="H149" s="213">
        <f>IFERROR(IF(VLOOKUP($A149,'Annex 2 EHV charges'!$A:$O,11,FALSE)=0,"",VLOOKUP($A149,'Annex 2 EHV charges'!$A:$O,11,FALSE)),"")</f>
        <v>2.5</v>
      </c>
    </row>
    <row r="150" spans="1:8" x14ac:dyDescent="0.2">
      <c r="A150" s="209" t="str">
        <f t="array" ref="A150">IFERROR(INDEX('Annex 2 EHV charges'!$A$11:$A$260, MATCH(0, IF(ISBLANK('Annex 2 EHV charges'!$A$11:$A$260),1, COUNTIF(A$4:$A149, 'Annex 2 EHV charges'!$A$11:$A$260)), 0)),"")</f>
        <v>New Import 11</v>
      </c>
      <c r="B150" s="209" t="str">
        <f>IF($A150="","",VLOOKUP($A150,'Annex 2 EHV charges'!$A:$O,2,0))</f>
        <v>New Import 11</v>
      </c>
      <c r="C150" s="210" t="str">
        <f>IF($A150="","",VLOOKUP($A150,'Annex 2 EHV charges'!$A:$O,3,0))</f>
        <v>New Import 11</v>
      </c>
      <c r="D150" s="209" t="str">
        <f>IF($A150="","",VLOOKUP($A150,'Annex 2 EHV charges'!$A:$O,7,0))</f>
        <v>Cockley Road Solar Farm</v>
      </c>
      <c r="E150" s="211" t="str">
        <f>IFERROR(IF(VLOOKUP($A150,'Annex 2 EHV charges'!$A:$O,8,FALSE)=0,"",VLOOKUP($A150,'Annex 2 EHV charges'!$A:$O,8,FALSE)),"")</f>
        <v/>
      </c>
      <c r="F150" s="212">
        <f>IFERROR(IF(VLOOKUP($A150,'Annex 2 EHV charges'!$A:$O,9,FALSE)=0,"",VLOOKUP($A150,'Annex 2 EHV charges'!$A:$O,9,FALSE)),"")</f>
        <v>0.88</v>
      </c>
      <c r="G150" s="213">
        <f>IFERROR(IF(VLOOKUP($A150,'Annex 2 EHV charges'!$A:$O,10,FALSE)=0,"",VLOOKUP($A150,'Annex 2 EHV charges'!$A:$O,10,FALSE)),"")</f>
        <v>2.5</v>
      </c>
      <c r="H150" s="213">
        <f>IFERROR(IF(VLOOKUP($A150,'Annex 2 EHV charges'!$A:$O,11,FALSE)=0,"",VLOOKUP($A150,'Annex 2 EHV charges'!$A:$O,11,FALSE)),"")</f>
        <v>2.5</v>
      </c>
    </row>
    <row r="151" spans="1:8" x14ac:dyDescent="0.2">
      <c r="A151" s="209" t="str">
        <f t="array" ref="A151">IFERROR(INDEX('Annex 2 EHV charges'!$A$11:$A$260, MATCH(0, IF(ISBLANK('Annex 2 EHV charges'!$A$11:$A$260),1, COUNTIF(A$4:$A150, 'Annex 2 EHV charges'!$A$11:$A$260)), 0)),"")</f>
        <v>New Import 12</v>
      </c>
      <c r="B151" s="209" t="str">
        <f>IF($A151="","",VLOOKUP($A151,'Annex 2 EHV charges'!$A:$O,2,0))</f>
        <v>New Import 12</v>
      </c>
      <c r="C151" s="210" t="str">
        <f>IF($A151="","",VLOOKUP($A151,'Annex 2 EHV charges'!$A:$O,3,0))</f>
        <v>New Import 12</v>
      </c>
      <c r="D151" s="209" t="str">
        <f>IF($A151="","",VLOOKUP($A151,'Annex 2 EHV charges'!$A:$O,7,0))</f>
        <v>Coventry West Solar Farm</v>
      </c>
      <c r="E151" s="211" t="str">
        <f>IFERROR(IF(VLOOKUP($A151,'Annex 2 EHV charges'!$A:$O,8,FALSE)=0,"",VLOOKUP($A151,'Annex 2 EHV charges'!$A:$O,8,FALSE)),"")</f>
        <v/>
      </c>
      <c r="F151" s="212">
        <f>IFERROR(IF(VLOOKUP($A151,'Annex 2 EHV charges'!$A:$O,9,FALSE)=0,"",VLOOKUP($A151,'Annex 2 EHV charges'!$A:$O,9,FALSE)),"")</f>
        <v>5.47</v>
      </c>
      <c r="G151" s="213">
        <f>IFERROR(IF(VLOOKUP($A151,'Annex 2 EHV charges'!$A:$O,10,FALSE)=0,"",VLOOKUP($A151,'Annex 2 EHV charges'!$A:$O,10,FALSE)),"")</f>
        <v>3.39</v>
      </c>
      <c r="H151" s="213">
        <f>IFERROR(IF(VLOOKUP($A151,'Annex 2 EHV charges'!$A:$O,11,FALSE)=0,"",VLOOKUP($A151,'Annex 2 EHV charges'!$A:$O,11,FALSE)),"")</f>
        <v>3.39</v>
      </c>
    </row>
    <row r="152" spans="1:8" x14ac:dyDescent="0.2">
      <c r="A152" s="209" t="str">
        <f t="array" ref="A152">IFERROR(INDEX('Annex 2 EHV charges'!$A$11:$A$260, MATCH(0, IF(ISBLANK('Annex 2 EHV charges'!$A$11:$A$260),1, COUNTIF(A$4:$A151, 'Annex 2 EHV charges'!$A$11:$A$260)), 0)),"")</f>
        <v>New Import 13</v>
      </c>
      <c r="B152" s="209" t="str">
        <f>IF($A152="","",VLOOKUP($A152,'Annex 2 EHV charges'!$A:$O,2,0))</f>
        <v>New Import 13</v>
      </c>
      <c r="C152" s="210" t="str">
        <f>IF($A152="","",VLOOKUP($A152,'Annex 2 EHV charges'!$A:$O,3,0))</f>
        <v>New Import 13</v>
      </c>
      <c r="D152" s="209" t="str">
        <f>IF($A152="","",VLOOKUP($A152,'Annex 2 EHV charges'!$A:$O,7,0))</f>
        <v>Cropwell Road Solar Farm</v>
      </c>
      <c r="E152" s="211" t="str">
        <f>IFERROR(IF(VLOOKUP($A152,'Annex 2 EHV charges'!$A:$O,8,FALSE)=0,"",VLOOKUP($A152,'Annex 2 EHV charges'!$A:$O,8,FALSE)),"")</f>
        <v/>
      </c>
      <c r="F152" s="212">
        <f>IFERROR(IF(VLOOKUP($A152,'Annex 2 EHV charges'!$A:$O,9,FALSE)=0,"",VLOOKUP($A152,'Annex 2 EHV charges'!$A:$O,9,FALSE)),"")</f>
        <v>2.02</v>
      </c>
      <c r="G152" s="213">
        <f>IFERROR(IF(VLOOKUP($A152,'Annex 2 EHV charges'!$A:$O,10,FALSE)=0,"",VLOOKUP($A152,'Annex 2 EHV charges'!$A:$O,10,FALSE)),"")</f>
        <v>2.5</v>
      </c>
      <c r="H152" s="213">
        <f>IFERROR(IF(VLOOKUP($A152,'Annex 2 EHV charges'!$A:$O,11,FALSE)=0,"",VLOOKUP($A152,'Annex 2 EHV charges'!$A:$O,11,FALSE)),"")</f>
        <v>2.5</v>
      </c>
    </row>
    <row r="153" spans="1:8" x14ac:dyDescent="0.2">
      <c r="A153" s="209" t="str">
        <f t="array" ref="A153">IFERROR(INDEX('Annex 2 EHV charges'!$A$11:$A$260, MATCH(0, IF(ISBLANK('Annex 2 EHV charges'!$A$11:$A$260),1, COUNTIF(A$4:$A152, 'Annex 2 EHV charges'!$A$11:$A$260)), 0)),"")</f>
        <v>New Import 14</v>
      </c>
      <c r="B153" s="209" t="str">
        <f>IF($A153="","",VLOOKUP($A153,'Annex 2 EHV charges'!$A:$O,2,0))</f>
        <v>New Import 14</v>
      </c>
      <c r="C153" s="210" t="str">
        <f>IF($A153="","",VLOOKUP($A153,'Annex 2 EHV charges'!$A:$O,3,0))</f>
        <v>New Import 14</v>
      </c>
      <c r="D153" s="209" t="str">
        <f>IF($A153="","",VLOOKUP($A153,'Annex 2 EHV charges'!$A:$O,7,0))</f>
        <v>Decoy Farm Crowland</v>
      </c>
      <c r="E153" s="211" t="str">
        <f>IFERROR(IF(VLOOKUP($A153,'Annex 2 EHV charges'!$A:$O,8,FALSE)=0,"",VLOOKUP($A153,'Annex 2 EHV charges'!$A:$O,8,FALSE)),"")</f>
        <v/>
      </c>
      <c r="F153" s="212">
        <f>IFERROR(IF(VLOOKUP($A153,'Annex 2 EHV charges'!$A:$O,9,FALSE)=0,"",VLOOKUP($A153,'Annex 2 EHV charges'!$A:$O,9,FALSE)),"")</f>
        <v>3.27</v>
      </c>
      <c r="G153" s="213">
        <f>IFERROR(IF(VLOOKUP($A153,'Annex 2 EHV charges'!$A:$O,10,FALSE)=0,"",VLOOKUP($A153,'Annex 2 EHV charges'!$A:$O,10,FALSE)),"")</f>
        <v>1.51</v>
      </c>
      <c r="H153" s="213">
        <f>IFERROR(IF(VLOOKUP($A153,'Annex 2 EHV charges'!$A:$O,11,FALSE)=0,"",VLOOKUP($A153,'Annex 2 EHV charges'!$A:$O,11,FALSE)),"")</f>
        <v>1.51</v>
      </c>
    </row>
    <row r="154" spans="1:8" x14ac:dyDescent="0.2">
      <c r="A154" s="209" t="str">
        <f t="array" ref="A154">IFERROR(INDEX('Annex 2 EHV charges'!$A$11:$A$260, MATCH(0, IF(ISBLANK('Annex 2 EHV charges'!$A$11:$A$260),1, COUNTIF(A$4:$A153, 'Annex 2 EHV charges'!$A$11:$A$260)), 0)),"")</f>
        <v>New Import 15</v>
      </c>
      <c r="B154" s="209" t="str">
        <f>IF($A154="","",VLOOKUP($A154,'Annex 2 EHV charges'!$A:$O,2,0))</f>
        <v>New Import 15</v>
      </c>
      <c r="C154" s="210" t="str">
        <f>IF($A154="","",VLOOKUP($A154,'Annex 2 EHV charges'!$A:$O,3,0))</f>
        <v>New Import 15</v>
      </c>
      <c r="D154" s="209" t="str">
        <f>IF($A154="","",VLOOKUP($A154,'Annex 2 EHV charges'!$A:$O,7,0))</f>
        <v>Dorcas Lane Wind Farm</v>
      </c>
      <c r="E154" s="211" t="str">
        <f>IFERROR(IF(VLOOKUP($A154,'Annex 2 EHV charges'!$A:$O,8,FALSE)=0,"",VLOOKUP($A154,'Annex 2 EHV charges'!$A:$O,8,FALSE)),"")</f>
        <v/>
      </c>
      <c r="F154" s="212">
        <f>IFERROR(IF(VLOOKUP($A154,'Annex 2 EHV charges'!$A:$O,9,FALSE)=0,"",VLOOKUP($A154,'Annex 2 EHV charges'!$A:$O,9,FALSE)),"")</f>
        <v>160.94999999999999</v>
      </c>
      <c r="G154" s="213">
        <f>IFERROR(IF(VLOOKUP($A154,'Annex 2 EHV charges'!$A:$O,10,FALSE)=0,"",VLOOKUP($A154,'Annex 2 EHV charges'!$A:$O,10,FALSE)),"")</f>
        <v>1.58</v>
      </c>
      <c r="H154" s="213">
        <f>IFERROR(IF(VLOOKUP($A154,'Annex 2 EHV charges'!$A:$O,11,FALSE)=0,"",VLOOKUP($A154,'Annex 2 EHV charges'!$A:$O,11,FALSE)),"")</f>
        <v>1.58</v>
      </c>
    </row>
    <row r="155" spans="1:8" x14ac:dyDescent="0.2">
      <c r="A155" s="209">
        <f t="array" ref="A155">IFERROR(INDEX('Annex 2 EHV charges'!$A$11:$A$260, MATCH(0, IF(ISBLANK('Annex 2 EHV charges'!$A$11:$A$260),1, COUNTIF(A$4:$A154, 'Annex 2 EHV charges'!$A$11:$A$260)), 0)),"")</f>
        <v>789</v>
      </c>
      <c r="B155" s="209">
        <f>IF($A155="","",VLOOKUP($A155,'Annex 2 EHV charges'!$A:$O,2,0))</f>
        <v>789</v>
      </c>
      <c r="C155" s="210">
        <f>IF($A155="","",VLOOKUP($A155,'Annex 2 EHV charges'!$A:$O,3,0))</f>
        <v>1170000457617</v>
      </c>
      <c r="D155" s="209" t="str">
        <f>IF($A155="","",VLOOKUP($A155,'Annex 2 EHV charges'!$A:$O,7,0))</f>
        <v>Elms Farm Solar Farm</v>
      </c>
      <c r="E155" s="211" t="str">
        <f>IFERROR(IF(VLOOKUP($A155,'Annex 2 EHV charges'!$A:$O,8,FALSE)=0,"",VLOOKUP($A155,'Annex 2 EHV charges'!$A:$O,8,FALSE)),"")</f>
        <v/>
      </c>
      <c r="F155" s="212">
        <f>IFERROR(IF(VLOOKUP($A155,'Annex 2 EHV charges'!$A:$O,9,FALSE)=0,"",VLOOKUP($A155,'Annex 2 EHV charges'!$A:$O,9,FALSE)),"")</f>
        <v>2.98</v>
      </c>
      <c r="G155" s="213">
        <f>IFERROR(IF(VLOOKUP($A155,'Annex 2 EHV charges'!$A:$O,10,FALSE)=0,"",VLOOKUP($A155,'Annex 2 EHV charges'!$A:$O,10,FALSE)),"")</f>
        <v>2.5</v>
      </c>
      <c r="H155" s="213">
        <f>IFERROR(IF(VLOOKUP($A155,'Annex 2 EHV charges'!$A:$O,11,FALSE)=0,"",VLOOKUP($A155,'Annex 2 EHV charges'!$A:$O,11,FALSE)),"")</f>
        <v>2.5</v>
      </c>
    </row>
    <row r="156" spans="1:8" x14ac:dyDescent="0.2">
      <c r="A156" s="209" t="str">
        <f t="array" ref="A156">IFERROR(INDEX('Annex 2 EHV charges'!$A$11:$A$260, MATCH(0, IF(ISBLANK('Annex 2 EHV charges'!$A$11:$A$260),1, COUNTIF(A$4:$A155, 'Annex 2 EHV charges'!$A$11:$A$260)), 0)),"")</f>
        <v>New Import 17</v>
      </c>
      <c r="B156" s="209" t="str">
        <f>IF($A156="","",VLOOKUP($A156,'Annex 2 EHV charges'!$A:$O,2,0))</f>
        <v>New Import 17</v>
      </c>
      <c r="C156" s="210" t="str">
        <f>IF($A156="","",VLOOKUP($A156,'Annex 2 EHV charges'!$A:$O,3,0))</f>
        <v>New Import 17</v>
      </c>
      <c r="D156" s="209" t="str">
        <f>IF($A156="","",VLOOKUP($A156,'Annex 2 EHV charges'!$A:$O,7,0))</f>
        <v>Fosse Way Solar Farm</v>
      </c>
      <c r="E156" s="211" t="str">
        <f>IFERROR(IF(VLOOKUP($A156,'Annex 2 EHV charges'!$A:$O,8,FALSE)=0,"",VLOOKUP($A156,'Annex 2 EHV charges'!$A:$O,8,FALSE)),"")</f>
        <v/>
      </c>
      <c r="F156" s="212">
        <f>IFERROR(IF(VLOOKUP($A156,'Annex 2 EHV charges'!$A:$O,9,FALSE)=0,"",VLOOKUP($A156,'Annex 2 EHV charges'!$A:$O,9,FALSE)),"")</f>
        <v>9.1999999999999993</v>
      </c>
      <c r="G156" s="213">
        <f>IFERROR(IF(VLOOKUP($A156,'Annex 2 EHV charges'!$A:$O,10,FALSE)=0,"",VLOOKUP($A156,'Annex 2 EHV charges'!$A:$O,10,FALSE)),"")</f>
        <v>2.5</v>
      </c>
      <c r="H156" s="213">
        <f>IFERROR(IF(VLOOKUP($A156,'Annex 2 EHV charges'!$A:$O,11,FALSE)=0,"",VLOOKUP($A156,'Annex 2 EHV charges'!$A:$O,11,FALSE)),"")</f>
        <v>2.5</v>
      </c>
    </row>
    <row r="157" spans="1:8" x14ac:dyDescent="0.2">
      <c r="A157" s="209">
        <f t="array" ref="A157">IFERROR(INDEX('Annex 2 EHV charges'!$A$11:$A$260, MATCH(0, IF(ISBLANK('Annex 2 EHV charges'!$A$11:$A$260),1, COUNTIF(A$4:$A156, 'Annex 2 EHV charges'!$A$11:$A$260)), 0)),"")</f>
        <v>791</v>
      </c>
      <c r="B157" s="209">
        <f>IF($A157="","",VLOOKUP($A157,'Annex 2 EHV charges'!$A:$O,2,0))</f>
        <v>791</v>
      </c>
      <c r="C157" s="210">
        <f>IF($A157="","",VLOOKUP($A157,'Annex 2 EHV charges'!$A:$O,3,0))</f>
        <v>1170000463150</v>
      </c>
      <c r="D157" s="209" t="str">
        <f>IF($A157="","",VLOOKUP($A157,'Annex 2 EHV charges'!$A:$O,7,0))</f>
        <v>Glebe Farm Podington PV</v>
      </c>
      <c r="E157" s="211" t="str">
        <f>IFERROR(IF(VLOOKUP($A157,'Annex 2 EHV charges'!$A:$O,8,FALSE)=0,"",VLOOKUP($A157,'Annex 2 EHV charges'!$A:$O,8,FALSE)),"")</f>
        <v/>
      </c>
      <c r="F157" s="212">
        <f>IFERROR(IF(VLOOKUP($A157,'Annex 2 EHV charges'!$A:$O,9,FALSE)=0,"",VLOOKUP($A157,'Annex 2 EHV charges'!$A:$O,9,FALSE)),"")</f>
        <v>77.069999999999993</v>
      </c>
      <c r="G157" s="213">
        <f>IFERROR(IF(VLOOKUP($A157,'Annex 2 EHV charges'!$A:$O,10,FALSE)=0,"",VLOOKUP($A157,'Annex 2 EHV charges'!$A:$O,10,FALSE)),"")</f>
        <v>2.48</v>
      </c>
      <c r="H157" s="213">
        <f>IFERROR(IF(VLOOKUP($A157,'Annex 2 EHV charges'!$A:$O,11,FALSE)=0,"",VLOOKUP($A157,'Annex 2 EHV charges'!$A:$O,11,FALSE)),"")</f>
        <v>2.48</v>
      </c>
    </row>
    <row r="158" spans="1:8" x14ac:dyDescent="0.2">
      <c r="A158" s="209" t="str">
        <f t="array" ref="A158">IFERROR(INDEX('Annex 2 EHV charges'!$A$11:$A$260, MATCH(0, IF(ISBLANK('Annex 2 EHV charges'!$A$11:$A$260),1, COUNTIF(A$4:$A157, 'Annex 2 EHV charges'!$A$11:$A$260)), 0)),"")</f>
        <v>New Import 19</v>
      </c>
      <c r="B158" s="209" t="str">
        <f>IF($A158="","",VLOOKUP($A158,'Annex 2 EHV charges'!$A:$O,2,0))</f>
        <v>New Import 19</v>
      </c>
      <c r="C158" s="210" t="str">
        <f>IF($A158="","",VLOOKUP($A158,'Annex 2 EHV charges'!$A:$O,3,0))</f>
        <v>New Import 19</v>
      </c>
      <c r="D158" s="209" t="str">
        <f>IF($A158="","",VLOOKUP($A158,'Annex 2 EHV charges'!$A:$O,7,0))</f>
        <v>Grange Fm Gaydon PV</v>
      </c>
      <c r="E158" s="211" t="str">
        <f>IFERROR(IF(VLOOKUP($A158,'Annex 2 EHV charges'!$A:$O,8,FALSE)=0,"",VLOOKUP($A158,'Annex 2 EHV charges'!$A:$O,8,FALSE)),"")</f>
        <v/>
      </c>
      <c r="F158" s="212">
        <f>IFERROR(IF(VLOOKUP($A158,'Annex 2 EHV charges'!$A:$O,9,FALSE)=0,"",VLOOKUP($A158,'Annex 2 EHV charges'!$A:$O,9,FALSE)),"")</f>
        <v>19.489999999999998</v>
      </c>
      <c r="G158" s="213">
        <f>IFERROR(IF(VLOOKUP($A158,'Annex 2 EHV charges'!$A:$O,10,FALSE)=0,"",VLOOKUP($A158,'Annex 2 EHV charges'!$A:$O,10,FALSE)),"")</f>
        <v>3.6</v>
      </c>
      <c r="H158" s="213">
        <f>IFERROR(IF(VLOOKUP($A158,'Annex 2 EHV charges'!$A:$O,11,FALSE)=0,"",VLOOKUP($A158,'Annex 2 EHV charges'!$A:$O,11,FALSE)),"")</f>
        <v>3.6</v>
      </c>
    </row>
    <row r="159" spans="1:8" x14ac:dyDescent="0.2">
      <c r="A159" s="209" t="str">
        <f t="array" ref="A159">IFERROR(INDEX('Annex 2 EHV charges'!$A$11:$A$260, MATCH(0, IF(ISBLANK('Annex 2 EHV charges'!$A$11:$A$260),1, COUNTIF(A$4:$A158, 'Annex 2 EHV charges'!$A$11:$A$260)), 0)),"")</f>
        <v>New Import 20</v>
      </c>
      <c r="B159" s="209" t="str">
        <f>IF($A159="","",VLOOKUP($A159,'Annex 2 EHV charges'!$A:$O,2,0))</f>
        <v>New Import 20</v>
      </c>
      <c r="C159" s="210" t="str">
        <f>IF($A159="","",VLOOKUP($A159,'Annex 2 EHV charges'!$A:$O,3,0))</f>
        <v>New Import 20</v>
      </c>
      <c r="D159" s="209" t="str">
        <f>IF($A159="","",VLOOKUP($A159,'Annex 2 EHV charges'!$A:$O,7,0))</f>
        <v>Hanby Grange Solar Farm</v>
      </c>
      <c r="E159" s="211" t="str">
        <f>IFERROR(IF(VLOOKUP($A159,'Annex 2 EHV charges'!$A:$O,8,FALSE)=0,"",VLOOKUP($A159,'Annex 2 EHV charges'!$A:$O,8,FALSE)),"")</f>
        <v/>
      </c>
      <c r="F159" s="212">
        <f>IFERROR(IF(VLOOKUP($A159,'Annex 2 EHV charges'!$A:$O,9,FALSE)=0,"",VLOOKUP($A159,'Annex 2 EHV charges'!$A:$O,9,FALSE)),"")</f>
        <v>3.88</v>
      </c>
      <c r="G159" s="213">
        <f>IFERROR(IF(VLOOKUP($A159,'Annex 2 EHV charges'!$A:$O,10,FALSE)=0,"",VLOOKUP($A159,'Annex 2 EHV charges'!$A:$O,10,FALSE)),"")</f>
        <v>3.6</v>
      </c>
      <c r="H159" s="213">
        <f>IFERROR(IF(VLOOKUP($A159,'Annex 2 EHV charges'!$A:$O,11,FALSE)=0,"",VLOOKUP($A159,'Annex 2 EHV charges'!$A:$O,11,FALSE)),"")</f>
        <v>3.6</v>
      </c>
    </row>
    <row r="160" spans="1:8" x14ac:dyDescent="0.2">
      <c r="A160" s="209" t="str">
        <f t="array" ref="A160">IFERROR(INDEX('Annex 2 EHV charges'!$A$11:$A$260, MATCH(0, IF(ISBLANK('Annex 2 EHV charges'!$A$11:$A$260),1, COUNTIF(A$4:$A159, 'Annex 2 EHV charges'!$A$11:$A$260)), 0)),"")</f>
        <v>New Import 21</v>
      </c>
      <c r="B160" s="209" t="str">
        <f>IF($A160="","",VLOOKUP($A160,'Annex 2 EHV charges'!$A:$O,2,0))</f>
        <v>New Import 21</v>
      </c>
      <c r="C160" s="210" t="str">
        <f>IF($A160="","",VLOOKUP($A160,'Annex 2 EHV charges'!$A:$O,3,0))</f>
        <v>New Import 21</v>
      </c>
      <c r="D160" s="209" t="str">
        <f>IF($A160="","",VLOOKUP($A160,'Annex 2 EHV charges'!$A:$O,7,0))</f>
        <v>Handley Park Solar Farm</v>
      </c>
      <c r="E160" s="211" t="str">
        <f>IFERROR(IF(VLOOKUP($A160,'Annex 2 EHV charges'!$A:$O,8,FALSE)=0,"",VLOOKUP($A160,'Annex 2 EHV charges'!$A:$O,8,FALSE)),"")</f>
        <v/>
      </c>
      <c r="F160" s="212">
        <f>IFERROR(IF(VLOOKUP($A160,'Annex 2 EHV charges'!$A:$O,9,FALSE)=0,"",VLOOKUP($A160,'Annex 2 EHV charges'!$A:$O,9,FALSE)),"")</f>
        <v>5.03</v>
      </c>
      <c r="G160" s="213">
        <f>IFERROR(IF(VLOOKUP($A160,'Annex 2 EHV charges'!$A:$O,10,FALSE)=0,"",VLOOKUP($A160,'Annex 2 EHV charges'!$A:$O,10,FALSE)),"")</f>
        <v>2.5</v>
      </c>
      <c r="H160" s="213">
        <f>IFERROR(IF(VLOOKUP($A160,'Annex 2 EHV charges'!$A:$O,11,FALSE)=0,"",VLOOKUP($A160,'Annex 2 EHV charges'!$A:$O,11,FALSE)),"")</f>
        <v>2.5</v>
      </c>
    </row>
    <row r="161" spans="1:8" x14ac:dyDescent="0.2">
      <c r="A161" s="209" t="str">
        <f t="array" ref="A161">IFERROR(INDEX('Annex 2 EHV charges'!$A$11:$A$260, MATCH(0, IF(ISBLANK('Annex 2 EHV charges'!$A$11:$A$260),1, COUNTIF(A$4:$A160, 'Annex 2 EHV charges'!$A$11:$A$260)), 0)),"")</f>
        <v>New Import 22</v>
      </c>
      <c r="B161" s="209" t="str">
        <f>IF($A161="","",VLOOKUP($A161,'Annex 2 EHV charges'!$A:$O,2,0))</f>
        <v>New Import 22</v>
      </c>
      <c r="C161" s="210" t="str">
        <f>IF($A161="","",VLOOKUP($A161,'Annex 2 EHV charges'!$A:$O,3,0))</f>
        <v>New Import 22</v>
      </c>
      <c r="D161" s="209" t="str">
        <f>IF($A161="","",VLOOKUP($A161,'Annex 2 EHV charges'!$A:$O,7,0))</f>
        <v>Highfield Fm Honington PV</v>
      </c>
      <c r="E161" s="211" t="str">
        <f>IFERROR(IF(VLOOKUP($A161,'Annex 2 EHV charges'!$A:$O,8,FALSE)=0,"",VLOOKUP($A161,'Annex 2 EHV charges'!$A:$O,8,FALSE)),"")</f>
        <v/>
      </c>
      <c r="F161" s="212">
        <f>IFERROR(IF(VLOOKUP($A161,'Annex 2 EHV charges'!$A:$O,9,FALSE)=0,"",VLOOKUP($A161,'Annex 2 EHV charges'!$A:$O,9,FALSE)),"")</f>
        <v>2.85</v>
      </c>
      <c r="G161" s="213">
        <f>IFERROR(IF(VLOOKUP($A161,'Annex 2 EHV charges'!$A:$O,10,FALSE)=0,"",VLOOKUP($A161,'Annex 2 EHV charges'!$A:$O,10,FALSE)),"")</f>
        <v>2.5</v>
      </c>
      <c r="H161" s="213">
        <f>IFERROR(IF(VLOOKUP($A161,'Annex 2 EHV charges'!$A:$O,11,FALSE)=0,"",VLOOKUP($A161,'Annex 2 EHV charges'!$A:$O,11,FALSE)),"")</f>
        <v>2.5</v>
      </c>
    </row>
    <row r="162" spans="1:8" x14ac:dyDescent="0.2">
      <c r="A162" s="209" t="str">
        <f t="array" ref="A162">IFERROR(INDEX('Annex 2 EHV charges'!$A$11:$A$260, MATCH(0, IF(ISBLANK('Annex 2 EHV charges'!$A$11:$A$260),1, COUNTIF(A$4:$A161, 'Annex 2 EHV charges'!$A$11:$A$260)), 0)),"")</f>
        <v>New Import 23</v>
      </c>
      <c r="B162" s="209" t="str">
        <f>IF($A162="","",VLOOKUP($A162,'Annex 2 EHV charges'!$A:$O,2,0))</f>
        <v>New Import 23</v>
      </c>
      <c r="C162" s="210" t="str">
        <f>IF($A162="","",VLOOKUP($A162,'Annex 2 EHV charges'!$A:$O,3,0))</f>
        <v>New Import 23</v>
      </c>
      <c r="D162" s="209" t="str">
        <f>IF($A162="","",VLOOKUP($A162,'Annex 2 EHV charges'!$A:$O,7,0))</f>
        <v>Horsemoor Drove Wind Farm</v>
      </c>
      <c r="E162" s="211" t="str">
        <f>IFERROR(IF(VLOOKUP($A162,'Annex 2 EHV charges'!$A:$O,8,FALSE)=0,"",VLOOKUP($A162,'Annex 2 EHV charges'!$A:$O,8,FALSE)),"")</f>
        <v/>
      </c>
      <c r="F162" s="212">
        <f>IFERROR(IF(VLOOKUP($A162,'Annex 2 EHV charges'!$A:$O,9,FALSE)=0,"",VLOOKUP($A162,'Annex 2 EHV charges'!$A:$O,9,FALSE)),"")</f>
        <v>29.55</v>
      </c>
      <c r="G162" s="213">
        <f>IFERROR(IF(VLOOKUP($A162,'Annex 2 EHV charges'!$A:$O,10,FALSE)=0,"",VLOOKUP($A162,'Annex 2 EHV charges'!$A:$O,10,FALSE)),"")</f>
        <v>1.67</v>
      </c>
      <c r="H162" s="213">
        <f>IFERROR(IF(VLOOKUP($A162,'Annex 2 EHV charges'!$A:$O,11,FALSE)=0,"",VLOOKUP($A162,'Annex 2 EHV charges'!$A:$O,11,FALSE)),"")</f>
        <v>1.67</v>
      </c>
    </row>
    <row r="163" spans="1:8" x14ac:dyDescent="0.2">
      <c r="A163" s="209" t="str">
        <f t="array" ref="A163">IFERROR(INDEX('Annex 2 EHV charges'!$A$11:$A$260, MATCH(0, IF(ISBLANK('Annex 2 EHV charges'!$A$11:$A$260),1, COUNTIF(A$4:$A162, 'Annex 2 EHV charges'!$A$11:$A$260)), 0)),"")</f>
        <v>New Import 24</v>
      </c>
      <c r="B163" s="209" t="str">
        <f>IF($A163="","",VLOOKUP($A163,'Annex 2 EHV charges'!$A:$O,2,0))</f>
        <v>New Import 24</v>
      </c>
      <c r="C163" s="210" t="str">
        <f>IF($A163="","",VLOOKUP($A163,'Annex 2 EHV charges'!$A:$O,3,0))</f>
        <v>New Import 24</v>
      </c>
      <c r="D163" s="209" t="str">
        <f>IF($A163="","",VLOOKUP($A163,'Annex 2 EHV charges'!$A:$O,7,0))</f>
        <v>John Brookes Sawmill</v>
      </c>
      <c r="E163" s="211" t="str">
        <f>IFERROR(IF(VLOOKUP($A163,'Annex 2 EHV charges'!$A:$O,8,FALSE)=0,"",VLOOKUP($A163,'Annex 2 EHV charges'!$A:$O,8,FALSE)),"")</f>
        <v/>
      </c>
      <c r="F163" s="212">
        <f>IFERROR(IF(VLOOKUP($A163,'Annex 2 EHV charges'!$A:$O,9,FALSE)=0,"",VLOOKUP($A163,'Annex 2 EHV charges'!$A:$O,9,FALSE)),"")</f>
        <v>426.14</v>
      </c>
      <c r="G163" s="213">
        <f>IFERROR(IF(VLOOKUP($A163,'Annex 2 EHV charges'!$A:$O,10,FALSE)=0,"",VLOOKUP($A163,'Annex 2 EHV charges'!$A:$O,10,FALSE)),"")</f>
        <v>1.68</v>
      </c>
      <c r="H163" s="213">
        <f>IFERROR(IF(VLOOKUP($A163,'Annex 2 EHV charges'!$A:$O,11,FALSE)=0,"",VLOOKUP($A163,'Annex 2 EHV charges'!$A:$O,11,FALSE)),"")</f>
        <v>1.68</v>
      </c>
    </row>
    <row r="164" spans="1:8" x14ac:dyDescent="0.2">
      <c r="A164" s="209" t="str">
        <f t="array" ref="A164">IFERROR(INDEX('Annex 2 EHV charges'!$A$11:$A$260, MATCH(0, IF(ISBLANK('Annex 2 EHV charges'!$A$11:$A$260),1, COUNTIF(A$4:$A163, 'Annex 2 EHV charges'!$A$11:$A$260)), 0)),"")</f>
        <v>New Import 25</v>
      </c>
      <c r="B164" s="209" t="str">
        <f>IF($A164="","",VLOOKUP($A164,'Annex 2 EHV charges'!$A:$O,2,0))</f>
        <v>New Import 25</v>
      </c>
      <c r="C164" s="210" t="str">
        <f>IF($A164="","",VLOOKUP($A164,'Annex 2 EHV charges'!$A:$O,3,0))</f>
        <v>New Import 25</v>
      </c>
      <c r="D164" s="209" t="str">
        <f>IF($A164="","",VLOOKUP($A164,'Annex 2 EHV charges'!$A:$O,7,0))</f>
        <v>Linridge Farm Solar Farm</v>
      </c>
      <c r="E164" s="211" t="str">
        <f>IFERROR(IF(VLOOKUP($A164,'Annex 2 EHV charges'!$A:$O,8,FALSE)=0,"",VLOOKUP($A164,'Annex 2 EHV charges'!$A:$O,8,FALSE)),"")</f>
        <v/>
      </c>
      <c r="F164" s="212">
        <f>IFERROR(IF(VLOOKUP($A164,'Annex 2 EHV charges'!$A:$O,9,FALSE)=0,"",VLOOKUP($A164,'Annex 2 EHV charges'!$A:$O,9,FALSE)),"")</f>
        <v>3.97</v>
      </c>
      <c r="G164" s="213">
        <f>IFERROR(IF(VLOOKUP($A164,'Annex 2 EHV charges'!$A:$O,10,FALSE)=0,"",VLOOKUP($A164,'Annex 2 EHV charges'!$A:$O,10,FALSE)),"")</f>
        <v>2.5</v>
      </c>
      <c r="H164" s="213">
        <f>IFERROR(IF(VLOOKUP($A164,'Annex 2 EHV charges'!$A:$O,11,FALSE)=0,"",VLOOKUP($A164,'Annex 2 EHV charges'!$A:$O,11,FALSE)),"")</f>
        <v>2.5</v>
      </c>
    </row>
    <row r="165" spans="1:8" x14ac:dyDescent="0.2">
      <c r="A165" s="209" t="str">
        <f t="array" ref="A165">IFERROR(INDEX('Annex 2 EHV charges'!$A$11:$A$260, MATCH(0, IF(ISBLANK('Annex 2 EHV charges'!$A$11:$A$260),1, COUNTIF(A$4:$A164, 'Annex 2 EHV charges'!$A$11:$A$260)), 0)),"")</f>
        <v>New Import 26</v>
      </c>
      <c r="B165" s="209" t="str">
        <f>IF($A165="","",VLOOKUP($A165,'Annex 2 EHV charges'!$A:$O,2,0))</f>
        <v>New Import 26</v>
      </c>
      <c r="C165" s="210" t="str">
        <f>IF($A165="","",VLOOKUP($A165,'Annex 2 EHV charges'!$A:$O,3,0))</f>
        <v>New Import 26</v>
      </c>
      <c r="D165" s="209" t="str">
        <f>IF($A165="","",VLOOKUP($A165,'Annex 2 EHV charges'!$A:$O,7,0))</f>
        <v>Little Harrowden Solar Farm</v>
      </c>
      <c r="E165" s="211" t="str">
        <f>IFERROR(IF(VLOOKUP($A165,'Annex 2 EHV charges'!$A:$O,8,FALSE)=0,"",VLOOKUP($A165,'Annex 2 EHV charges'!$A:$O,8,FALSE)),"")</f>
        <v/>
      </c>
      <c r="F165" s="212">
        <f>IFERROR(IF(VLOOKUP($A165,'Annex 2 EHV charges'!$A:$O,9,FALSE)=0,"",VLOOKUP($A165,'Annex 2 EHV charges'!$A:$O,9,FALSE)),"")</f>
        <v>15.03</v>
      </c>
      <c r="G165" s="213">
        <f>IFERROR(IF(VLOOKUP($A165,'Annex 2 EHV charges'!$A:$O,10,FALSE)=0,"",VLOOKUP($A165,'Annex 2 EHV charges'!$A:$O,10,FALSE)),"")</f>
        <v>2.5</v>
      </c>
      <c r="H165" s="213">
        <f>IFERROR(IF(VLOOKUP($A165,'Annex 2 EHV charges'!$A:$O,11,FALSE)=0,"",VLOOKUP($A165,'Annex 2 EHV charges'!$A:$O,11,FALSE)),"")</f>
        <v>2.5</v>
      </c>
    </row>
    <row r="166" spans="1:8" x14ac:dyDescent="0.2">
      <c r="A166" s="209" t="str">
        <f t="array" ref="A166">IFERROR(INDEX('Annex 2 EHV charges'!$A$11:$A$260, MATCH(0, IF(ISBLANK('Annex 2 EHV charges'!$A$11:$A$260),1, COUNTIF(A$4:$A165, 'Annex 2 EHV charges'!$A$11:$A$260)), 0)),"")</f>
        <v>New Import 27</v>
      </c>
      <c r="B166" s="209" t="str">
        <f>IF($A166="","",VLOOKUP($A166,'Annex 2 EHV charges'!$A:$O,2,0))</f>
        <v>New Import 27</v>
      </c>
      <c r="C166" s="210" t="str">
        <f>IF($A166="","",VLOOKUP($A166,'Annex 2 EHV charges'!$A:$O,3,0))</f>
        <v>New Import 27</v>
      </c>
      <c r="D166" s="209" t="str">
        <f>IF($A166="","",VLOOKUP($A166,'Annex 2 EHV charges'!$A:$O,7,0))</f>
        <v>Lound Solar Farm</v>
      </c>
      <c r="E166" s="211" t="str">
        <f>IFERROR(IF(VLOOKUP($A166,'Annex 2 EHV charges'!$A:$O,8,FALSE)=0,"",VLOOKUP($A166,'Annex 2 EHV charges'!$A:$O,8,FALSE)),"")</f>
        <v/>
      </c>
      <c r="F166" s="212">
        <f>IFERROR(IF(VLOOKUP($A166,'Annex 2 EHV charges'!$A:$O,9,FALSE)=0,"",VLOOKUP($A166,'Annex 2 EHV charges'!$A:$O,9,FALSE)),"")</f>
        <v>18.8</v>
      </c>
      <c r="G166" s="213">
        <f>IFERROR(IF(VLOOKUP($A166,'Annex 2 EHV charges'!$A:$O,10,FALSE)=0,"",VLOOKUP($A166,'Annex 2 EHV charges'!$A:$O,10,FALSE)),"")</f>
        <v>2.5</v>
      </c>
      <c r="H166" s="213">
        <f>IFERROR(IF(VLOOKUP($A166,'Annex 2 EHV charges'!$A:$O,11,FALSE)=0,"",VLOOKUP($A166,'Annex 2 EHV charges'!$A:$O,11,FALSE)),"")</f>
        <v>2.5</v>
      </c>
    </row>
    <row r="167" spans="1:8" x14ac:dyDescent="0.2">
      <c r="A167" s="209" t="str">
        <f t="array" ref="A167">IFERROR(INDEX('Annex 2 EHV charges'!$A$11:$A$260, MATCH(0, IF(ISBLANK('Annex 2 EHV charges'!$A$11:$A$260),1, COUNTIF(A$4:$A166, 'Annex 2 EHV charges'!$A$11:$A$260)), 0)),"")</f>
        <v>New Import 28</v>
      </c>
      <c r="B167" s="209" t="str">
        <f>IF($A167="","",VLOOKUP($A167,'Annex 2 EHV charges'!$A:$O,2,0))</f>
        <v>New Import 28</v>
      </c>
      <c r="C167" s="210" t="str">
        <f>IF($A167="","",VLOOKUP($A167,'Annex 2 EHV charges'!$A:$O,3,0))</f>
        <v>New Import 28</v>
      </c>
      <c r="D167" s="209" t="str">
        <f>IF($A167="","",VLOOKUP($A167,'Annex 2 EHV charges'!$A:$O,7,0))</f>
        <v>Melton Road Solar Farm</v>
      </c>
      <c r="E167" s="211" t="str">
        <f>IFERROR(IF(VLOOKUP($A167,'Annex 2 EHV charges'!$A:$O,8,FALSE)=0,"",VLOOKUP($A167,'Annex 2 EHV charges'!$A:$O,8,FALSE)),"")</f>
        <v/>
      </c>
      <c r="F167" s="212">
        <f>IFERROR(IF(VLOOKUP($A167,'Annex 2 EHV charges'!$A:$O,9,FALSE)=0,"",VLOOKUP($A167,'Annex 2 EHV charges'!$A:$O,9,FALSE)),"")</f>
        <v>1.62</v>
      </c>
      <c r="G167" s="213">
        <f>IFERROR(IF(VLOOKUP($A167,'Annex 2 EHV charges'!$A:$O,10,FALSE)=0,"",VLOOKUP($A167,'Annex 2 EHV charges'!$A:$O,10,FALSE)),"")</f>
        <v>2.5</v>
      </c>
      <c r="H167" s="213">
        <f>IFERROR(IF(VLOOKUP($A167,'Annex 2 EHV charges'!$A:$O,11,FALSE)=0,"",VLOOKUP($A167,'Annex 2 EHV charges'!$A:$O,11,FALSE)),"")</f>
        <v>2.5</v>
      </c>
    </row>
    <row r="168" spans="1:8" x14ac:dyDescent="0.2">
      <c r="A168" s="209" t="str">
        <f t="array" ref="A168">IFERROR(INDEX('Annex 2 EHV charges'!$A$11:$A$260, MATCH(0, IF(ISBLANK('Annex 2 EHV charges'!$A$11:$A$260),1, COUNTIF(A$4:$A167, 'Annex 2 EHV charges'!$A$11:$A$260)), 0)),"")</f>
        <v>New Import 29</v>
      </c>
      <c r="B168" s="209" t="str">
        <f>IF($A168="","",VLOOKUP($A168,'Annex 2 EHV charges'!$A:$O,2,0))</f>
        <v>New Import 29</v>
      </c>
      <c r="C168" s="210" t="str">
        <f>IF($A168="","",VLOOKUP($A168,'Annex 2 EHV charges'!$A:$O,3,0))</f>
        <v>New Import 29</v>
      </c>
      <c r="D168" s="209" t="str">
        <f>IF($A168="","",VLOOKUP($A168,'Annex 2 EHV charges'!$A:$O,7,0))</f>
        <v>Moore Farm Solar Farm</v>
      </c>
      <c r="E168" s="211" t="str">
        <f>IFERROR(IF(VLOOKUP($A168,'Annex 2 EHV charges'!$A:$O,8,FALSE)=0,"",VLOOKUP($A168,'Annex 2 EHV charges'!$A:$O,8,FALSE)),"")</f>
        <v/>
      </c>
      <c r="F168" s="212">
        <f>IFERROR(IF(VLOOKUP($A168,'Annex 2 EHV charges'!$A:$O,9,FALSE)=0,"",VLOOKUP($A168,'Annex 2 EHV charges'!$A:$O,9,FALSE)),"")</f>
        <v>5.03</v>
      </c>
      <c r="G168" s="213">
        <f>IFERROR(IF(VLOOKUP($A168,'Annex 2 EHV charges'!$A:$O,10,FALSE)=0,"",VLOOKUP($A168,'Annex 2 EHV charges'!$A:$O,10,FALSE)),"")</f>
        <v>3.6</v>
      </c>
      <c r="H168" s="213">
        <f>IFERROR(IF(VLOOKUP($A168,'Annex 2 EHV charges'!$A:$O,11,FALSE)=0,"",VLOOKUP($A168,'Annex 2 EHV charges'!$A:$O,11,FALSE)),"")</f>
        <v>3.6</v>
      </c>
    </row>
    <row r="169" spans="1:8" x14ac:dyDescent="0.2">
      <c r="A169" s="209">
        <f t="array" ref="A169">IFERROR(INDEX('Annex 2 EHV charges'!$A$11:$A$260, MATCH(0, IF(ISBLANK('Annex 2 EHV charges'!$A$11:$A$260),1, COUNTIF(A$4:$A168, 'Annex 2 EHV charges'!$A$11:$A$260)), 0)),"")</f>
        <v>790</v>
      </c>
      <c r="B169" s="209">
        <f>IF($A169="","",VLOOKUP($A169,'Annex 2 EHV charges'!$A:$O,2,0))</f>
        <v>790</v>
      </c>
      <c r="C169" s="210">
        <f>IF($A169="","",VLOOKUP($A169,'Annex 2 EHV charges'!$A:$O,3,0))</f>
        <v>1170000458550</v>
      </c>
      <c r="D169" s="209" t="str">
        <f>IF($A169="","",VLOOKUP($A169,'Annex 2 EHV charges'!$A:$O,7,0))</f>
        <v>Morton Solar Farm</v>
      </c>
      <c r="E169" s="211" t="str">
        <f>IFERROR(IF(VLOOKUP($A169,'Annex 2 EHV charges'!$A:$O,8,FALSE)=0,"",VLOOKUP($A169,'Annex 2 EHV charges'!$A:$O,8,FALSE)),"")</f>
        <v/>
      </c>
      <c r="F169" s="212">
        <f>IFERROR(IF(VLOOKUP($A169,'Annex 2 EHV charges'!$A:$O,9,FALSE)=0,"",VLOOKUP($A169,'Annex 2 EHV charges'!$A:$O,9,FALSE)),"")</f>
        <v>2.2000000000000002</v>
      </c>
      <c r="G169" s="213">
        <f>IFERROR(IF(VLOOKUP($A169,'Annex 2 EHV charges'!$A:$O,10,FALSE)=0,"",VLOOKUP($A169,'Annex 2 EHV charges'!$A:$O,10,FALSE)),"")</f>
        <v>2.5</v>
      </c>
      <c r="H169" s="213">
        <f>IFERROR(IF(VLOOKUP($A169,'Annex 2 EHV charges'!$A:$O,11,FALSE)=0,"",VLOOKUP($A169,'Annex 2 EHV charges'!$A:$O,11,FALSE)),"")</f>
        <v>2.5</v>
      </c>
    </row>
    <row r="170" spans="1:8" x14ac:dyDescent="0.2">
      <c r="A170" s="209" t="str">
        <f t="array" ref="A170">IFERROR(INDEX('Annex 2 EHV charges'!$A$11:$A$260, MATCH(0, IF(ISBLANK('Annex 2 EHV charges'!$A$11:$A$260),1, COUNTIF(A$4:$A169, 'Annex 2 EHV charges'!$A$11:$A$260)), 0)),"")</f>
        <v>New Import 31</v>
      </c>
      <c r="B170" s="209" t="str">
        <f>IF($A170="","",VLOOKUP($A170,'Annex 2 EHV charges'!$A:$O,2,0))</f>
        <v>New Import 31</v>
      </c>
      <c r="C170" s="210" t="str">
        <f>IF($A170="","",VLOOKUP($A170,'Annex 2 EHV charges'!$A:$O,3,0))</f>
        <v>New Import 31</v>
      </c>
      <c r="D170" s="209" t="str">
        <f>IF($A170="","",VLOOKUP($A170,'Annex 2 EHV charges'!$A:$O,7,0))</f>
        <v>Nailcote Farm Solar Farm</v>
      </c>
      <c r="E170" s="211" t="str">
        <f>IFERROR(IF(VLOOKUP($A170,'Annex 2 EHV charges'!$A:$O,8,FALSE)=0,"",VLOOKUP($A170,'Annex 2 EHV charges'!$A:$O,8,FALSE)),"")</f>
        <v/>
      </c>
      <c r="F170" s="212">
        <f>IFERROR(IF(VLOOKUP($A170,'Annex 2 EHV charges'!$A:$O,9,FALSE)=0,"",VLOOKUP($A170,'Annex 2 EHV charges'!$A:$O,9,FALSE)),"")</f>
        <v>0.48</v>
      </c>
      <c r="G170" s="213">
        <f>IFERROR(IF(VLOOKUP($A170,'Annex 2 EHV charges'!$A:$O,10,FALSE)=0,"",VLOOKUP($A170,'Annex 2 EHV charges'!$A:$O,10,FALSE)),"")</f>
        <v>2.5</v>
      </c>
      <c r="H170" s="213">
        <f>IFERROR(IF(VLOOKUP($A170,'Annex 2 EHV charges'!$A:$O,11,FALSE)=0,"",VLOOKUP($A170,'Annex 2 EHV charges'!$A:$O,11,FALSE)),"")</f>
        <v>2.5</v>
      </c>
    </row>
    <row r="171" spans="1:8" x14ac:dyDescent="0.2">
      <c r="A171" s="209" t="str">
        <f t="array" ref="A171">IFERROR(INDEX('Annex 2 EHV charges'!$A$11:$A$260, MATCH(0, IF(ISBLANK('Annex 2 EHV charges'!$A$11:$A$260),1, COUNTIF(A$4:$A170, 'Annex 2 EHV charges'!$A$11:$A$260)), 0)),"")</f>
        <v>New Import 32</v>
      </c>
      <c r="B171" s="209" t="str">
        <f>IF($A171="","",VLOOKUP($A171,'Annex 2 EHV charges'!$A:$O,2,0))</f>
        <v>New Import 32</v>
      </c>
      <c r="C171" s="210" t="str">
        <f>IF($A171="","",VLOOKUP($A171,'Annex 2 EHV charges'!$A:$O,3,0))</f>
        <v>New Import 32</v>
      </c>
      <c r="D171" s="209" t="str">
        <f>IF($A171="","",VLOOKUP($A171,'Annex 2 EHV charges'!$A:$O,7,0))</f>
        <v>Naish Farm Solar Farm</v>
      </c>
      <c r="E171" s="211" t="str">
        <f>IFERROR(IF(VLOOKUP($A171,'Annex 2 EHV charges'!$A:$O,8,FALSE)=0,"",VLOOKUP($A171,'Annex 2 EHV charges'!$A:$O,8,FALSE)),"")</f>
        <v/>
      </c>
      <c r="F171" s="212">
        <f>IFERROR(IF(VLOOKUP($A171,'Annex 2 EHV charges'!$A:$O,9,FALSE)=0,"",VLOOKUP($A171,'Annex 2 EHV charges'!$A:$O,9,FALSE)),"")</f>
        <v>1.92</v>
      </c>
      <c r="G171" s="213">
        <f>IFERROR(IF(VLOOKUP($A171,'Annex 2 EHV charges'!$A:$O,10,FALSE)=0,"",VLOOKUP($A171,'Annex 2 EHV charges'!$A:$O,10,FALSE)),"")</f>
        <v>3.6</v>
      </c>
      <c r="H171" s="213">
        <f>IFERROR(IF(VLOOKUP($A171,'Annex 2 EHV charges'!$A:$O,11,FALSE)=0,"",VLOOKUP($A171,'Annex 2 EHV charges'!$A:$O,11,FALSE)),"")</f>
        <v>3.6</v>
      </c>
    </row>
    <row r="172" spans="1:8" x14ac:dyDescent="0.2">
      <c r="A172" s="209">
        <f t="array" ref="A172">IFERROR(INDEX('Annex 2 EHV charges'!$A$11:$A$260, MATCH(0, IF(ISBLANK('Annex 2 EHV charges'!$A$11:$A$260),1, COUNTIF(A$4:$A171, 'Annex 2 EHV charges'!$A$11:$A$260)), 0)),"")</f>
        <v>788</v>
      </c>
      <c r="B172" s="209">
        <f>IF($A172="","",VLOOKUP($A172,'Annex 2 EHV charges'!$A:$O,2,0))</f>
        <v>788</v>
      </c>
      <c r="C172" s="210">
        <f>IF($A172="","",VLOOKUP($A172,'Annex 2 EHV charges'!$A:$O,3,0))</f>
        <v>1170000453756</v>
      </c>
      <c r="D172" s="209" t="str">
        <f>IF($A172="","",VLOOKUP($A172,'Annex 2 EHV charges'!$A:$O,7,0))</f>
        <v>Normanton-Le-Heath PV</v>
      </c>
      <c r="E172" s="211" t="str">
        <f>IFERROR(IF(VLOOKUP($A172,'Annex 2 EHV charges'!$A:$O,8,FALSE)=0,"",VLOOKUP($A172,'Annex 2 EHV charges'!$A:$O,8,FALSE)),"")</f>
        <v/>
      </c>
      <c r="F172" s="212">
        <f>IFERROR(IF(VLOOKUP($A172,'Annex 2 EHV charges'!$A:$O,9,FALSE)=0,"",VLOOKUP($A172,'Annex 2 EHV charges'!$A:$O,9,FALSE)),"")</f>
        <v>1.35</v>
      </c>
      <c r="G172" s="213">
        <f>IFERROR(IF(VLOOKUP($A172,'Annex 2 EHV charges'!$A:$O,10,FALSE)=0,"",VLOOKUP($A172,'Annex 2 EHV charges'!$A:$O,10,FALSE)),"")</f>
        <v>2.54</v>
      </c>
      <c r="H172" s="213">
        <f>IFERROR(IF(VLOOKUP($A172,'Annex 2 EHV charges'!$A:$O,11,FALSE)=0,"",VLOOKUP($A172,'Annex 2 EHV charges'!$A:$O,11,FALSE)),"")</f>
        <v>2.54</v>
      </c>
    </row>
    <row r="173" spans="1:8" x14ac:dyDescent="0.2">
      <c r="A173" s="209" t="str">
        <f t="array" ref="A173">IFERROR(INDEX('Annex 2 EHV charges'!$A$11:$A$260, MATCH(0, IF(ISBLANK('Annex 2 EHV charges'!$A$11:$A$260),1, COUNTIF(A$4:$A172, 'Annex 2 EHV charges'!$A$11:$A$260)), 0)),"")</f>
        <v>New Import 34</v>
      </c>
      <c r="B173" s="209" t="str">
        <f>IF($A173="","",VLOOKUP($A173,'Annex 2 EHV charges'!$A:$O,2,0))</f>
        <v>New Import 34</v>
      </c>
      <c r="C173" s="210" t="str">
        <f>IF($A173="","",VLOOKUP($A173,'Annex 2 EHV charges'!$A:$O,3,0))</f>
        <v>New Import 34</v>
      </c>
      <c r="D173" s="209" t="str">
        <f>IF($A173="","",VLOOKUP($A173,'Annex 2 EHV charges'!$A:$O,7,0))</f>
        <v>Occupation Farm Wind Farm</v>
      </c>
      <c r="E173" s="211" t="str">
        <f>IFERROR(IF(VLOOKUP($A173,'Annex 2 EHV charges'!$A:$O,8,FALSE)=0,"",VLOOKUP($A173,'Annex 2 EHV charges'!$A:$O,8,FALSE)),"")</f>
        <v/>
      </c>
      <c r="F173" s="212">
        <f>IFERROR(IF(VLOOKUP($A173,'Annex 2 EHV charges'!$A:$O,9,FALSE)=0,"",VLOOKUP($A173,'Annex 2 EHV charges'!$A:$O,9,FALSE)),"")</f>
        <v>28.16</v>
      </c>
      <c r="G173" s="213">
        <f>IFERROR(IF(VLOOKUP($A173,'Annex 2 EHV charges'!$A:$O,10,FALSE)=0,"",VLOOKUP($A173,'Annex 2 EHV charges'!$A:$O,10,FALSE)),"")</f>
        <v>1.64</v>
      </c>
      <c r="H173" s="213">
        <f>IFERROR(IF(VLOOKUP($A173,'Annex 2 EHV charges'!$A:$O,11,FALSE)=0,"",VLOOKUP($A173,'Annex 2 EHV charges'!$A:$O,11,FALSE)),"")</f>
        <v>1.64</v>
      </c>
    </row>
    <row r="174" spans="1:8" x14ac:dyDescent="0.2">
      <c r="A174" s="209" t="str">
        <f t="array" ref="A174">IFERROR(INDEX('Annex 2 EHV charges'!$A$11:$A$260, MATCH(0, IF(ISBLANK('Annex 2 EHV charges'!$A$11:$A$260),1, COUNTIF(A$4:$A173, 'Annex 2 EHV charges'!$A$11:$A$260)), 0)),"")</f>
        <v>New Import 35</v>
      </c>
      <c r="B174" s="209" t="str">
        <f>IF($A174="","",VLOOKUP($A174,'Annex 2 EHV charges'!$A:$O,2,0))</f>
        <v>New Import 35</v>
      </c>
      <c r="C174" s="210" t="str">
        <f>IF($A174="","",VLOOKUP($A174,'Annex 2 EHV charges'!$A:$O,3,0))</f>
        <v>New Import 35</v>
      </c>
      <c r="D174" s="209" t="str">
        <f>IF($A174="","",VLOOKUP($A174,'Annex 2 EHV charges'!$A:$O,7,0))</f>
        <v>Preston Lodge Solar Farm</v>
      </c>
      <c r="E174" s="211" t="str">
        <f>IFERROR(IF(VLOOKUP($A174,'Annex 2 EHV charges'!$A:$O,8,FALSE)=0,"",VLOOKUP($A174,'Annex 2 EHV charges'!$A:$O,8,FALSE)),"")</f>
        <v/>
      </c>
      <c r="F174" s="212">
        <f>IFERROR(IF(VLOOKUP($A174,'Annex 2 EHV charges'!$A:$O,9,FALSE)=0,"",VLOOKUP($A174,'Annex 2 EHV charges'!$A:$O,9,FALSE)),"")</f>
        <v>1.55</v>
      </c>
      <c r="G174" s="213">
        <f>IFERROR(IF(VLOOKUP($A174,'Annex 2 EHV charges'!$A:$O,10,FALSE)=0,"",VLOOKUP($A174,'Annex 2 EHV charges'!$A:$O,10,FALSE)),"")</f>
        <v>2.5</v>
      </c>
      <c r="H174" s="213">
        <f>IFERROR(IF(VLOOKUP($A174,'Annex 2 EHV charges'!$A:$O,11,FALSE)=0,"",VLOOKUP($A174,'Annex 2 EHV charges'!$A:$O,11,FALSE)),"")</f>
        <v>2.5</v>
      </c>
    </row>
    <row r="175" spans="1:8" x14ac:dyDescent="0.2">
      <c r="A175" s="209" t="str">
        <f t="array" ref="A175">IFERROR(INDEX('Annex 2 EHV charges'!$A$11:$A$260, MATCH(0, IF(ISBLANK('Annex 2 EHV charges'!$A$11:$A$260),1, COUNTIF(A$4:$A174, 'Annex 2 EHV charges'!$A$11:$A$260)), 0)),"")</f>
        <v>New Import 36</v>
      </c>
      <c r="B175" s="209" t="str">
        <f>IF($A175="","",VLOOKUP($A175,'Annex 2 EHV charges'!$A:$O,2,0))</f>
        <v>New Import 36</v>
      </c>
      <c r="C175" s="210" t="str">
        <f>IF($A175="","",VLOOKUP($A175,'Annex 2 EHV charges'!$A:$O,3,0))</f>
        <v>New Import 36</v>
      </c>
      <c r="D175" s="209" t="str">
        <f>IF($A175="","",VLOOKUP($A175,'Annex 2 EHV charges'!$A:$O,7,0))</f>
        <v>Retford Road Solar Farm</v>
      </c>
      <c r="E175" s="211" t="str">
        <f>IFERROR(IF(VLOOKUP($A175,'Annex 2 EHV charges'!$A:$O,8,FALSE)=0,"",VLOOKUP($A175,'Annex 2 EHV charges'!$A:$O,8,FALSE)),"")</f>
        <v/>
      </c>
      <c r="F175" s="212">
        <f>IFERROR(IF(VLOOKUP($A175,'Annex 2 EHV charges'!$A:$O,9,FALSE)=0,"",VLOOKUP($A175,'Annex 2 EHV charges'!$A:$O,9,FALSE)),"")</f>
        <v>8.33</v>
      </c>
      <c r="G175" s="213">
        <f>IFERROR(IF(VLOOKUP($A175,'Annex 2 EHV charges'!$A:$O,10,FALSE)=0,"",VLOOKUP($A175,'Annex 2 EHV charges'!$A:$O,10,FALSE)),"")</f>
        <v>3.6</v>
      </c>
      <c r="H175" s="213">
        <f>IFERROR(IF(VLOOKUP($A175,'Annex 2 EHV charges'!$A:$O,11,FALSE)=0,"",VLOOKUP($A175,'Annex 2 EHV charges'!$A:$O,11,FALSE)),"")</f>
        <v>3.6</v>
      </c>
    </row>
    <row r="176" spans="1:8" x14ac:dyDescent="0.2">
      <c r="A176" s="209">
        <f t="array" ref="A176">IFERROR(INDEX('Annex 2 EHV charges'!$A$11:$A$260, MATCH(0, IF(ISBLANK('Annex 2 EHV charges'!$A$11:$A$260),1, COUNTIF(A$4:$A175, 'Annex 2 EHV charges'!$A$11:$A$260)), 0)),"")</f>
        <v>794</v>
      </c>
      <c r="B176" s="209">
        <f>IF($A176="","",VLOOKUP($A176,'Annex 2 EHV charges'!$A:$O,2,0))</f>
        <v>794</v>
      </c>
      <c r="C176" s="210">
        <f>IF($A176="","",VLOOKUP($A176,'Annex 2 EHV charges'!$A:$O,3,0))</f>
        <v>1170000467554</v>
      </c>
      <c r="D176" s="209" t="str">
        <f>IF($A176="","",VLOOKUP($A176,'Annex 2 EHV charges'!$A:$O,7,0))</f>
        <v>Lockington Solar Farm</v>
      </c>
      <c r="E176" s="211">
        <f>IFERROR(IF(VLOOKUP($A176,'Annex 2 EHV charges'!$A:$O,8,FALSE)=0,"",VLOOKUP($A176,'Annex 2 EHV charges'!$A:$O,8,FALSE)),"")</f>
        <v>1.21</v>
      </c>
      <c r="F176" s="212">
        <f>IFERROR(IF(VLOOKUP($A176,'Annex 2 EHV charges'!$A:$O,9,FALSE)=0,"",VLOOKUP($A176,'Annex 2 EHV charges'!$A:$O,9,FALSE)),"")</f>
        <v>2.5299999999999998</v>
      </c>
      <c r="G176" s="213">
        <f>IFERROR(IF(VLOOKUP($A176,'Annex 2 EHV charges'!$A:$O,10,FALSE)=0,"",VLOOKUP($A176,'Annex 2 EHV charges'!$A:$O,10,FALSE)),"")</f>
        <v>2.5</v>
      </c>
      <c r="H176" s="213">
        <f>IFERROR(IF(VLOOKUP($A176,'Annex 2 EHV charges'!$A:$O,11,FALSE)=0,"",VLOOKUP($A176,'Annex 2 EHV charges'!$A:$O,11,FALSE)),"")</f>
        <v>2.5</v>
      </c>
    </row>
    <row r="177" spans="1:8" x14ac:dyDescent="0.2">
      <c r="A177" s="209" t="str">
        <f t="array" ref="A177">IFERROR(INDEX('Annex 2 EHV charges'!$A$11:$A$260, MATCH(0, IF(ISBLANK('Annex 2 EHV charges'!$A$11:$A$260),1, COUNTIF(A$4:$A176, 'Annex 2 EHV charges'!$A$11:$A$260)), 0)),"")</f>
        <v>New Import 38</v>
      </c>
      <c r="B177" s="209" t="str">
        <f>IF($A177="","",VLOOKUP($A177,'Annex 2 EHV charges'!$A:$O,2,0))</f>
        <v>New Import 38</v>
      </c>
      <c r="C177" s="210" t="str">
        <f>IF($A177="","",VLOOKUP($A177,'Annex 2 EHV charges'!$A:$O,3,0))</f>
        <v>New Import 38</v>
      </c>
      <c r="D177" s="209" t="str">
        <f>IF($A177="","",VLOOKUP($A177,'Annex 2 EHV charges'!$A:$O,7,0))</f>
        <v>Shirebrook Wind Farm</v>
      </c>
      <c r="E177" s="211" t="str">
        <f>IFERROR(IF(VLOOKUP($A177,'Annex 2 EHV charges'!$A:$O,8,FALSE)=0,"",VLOOKUP($A177,'Annex 2 EHV charges'!$A:$O,8,FALSE)),"")</f>
        <v/>
      </c>
      <c r="F177" s="212">
        <f>IFERROR(IF(VLOOKUP($A177,'Annex 2 EHV charges'!$A:$O,9,FALSE)=0,"",VLOOKUP($A177,'Annex 2 EHV charges'!$A:$O,9,FALSE)),"")</f>
        <v>17.579999999999998</v>
      </c>
      <c r="G177" s="213">
        <f>IFERROR(IF(VLOOKUP($A177,'Annex 2 EHV charges'!$A:$O,10,FALSE)=0,"",VLOOKUP($A177,'Annex 2 EHV charges'!$A:$O,10,FALSE)),"")</f>
        <v>1.64</v>
      </c>
      <c r="H177" s="213">
        <f>IFERROR(IF(VLOOKUP($A177,'Annex 2 EHV charges'!$A:$O,11,FALSE)=0,"",VLOOKUP($A177,'Annex 2 EHV charges'!$A:$O,11,FALSE)),"")</f>
        <v>1.64</v>
      </c>
    </row>
    <row r="178" spans="1:8" x14ac:dyDescent="0.2">
      <c r="A178" s="209" t="str">
        <f t="array" ref="A178">IFERROR(INDEX('Annex 2 EHV charges'!$A$11:$A$260, MATCH(0, IF(ISBLANK('Annex 2 EHV charges'!$A$11:$A$260),1, COUNTIF(A$4:$A177, 'Annex 2 EHV charges'!$A$11:$A$260)), 0)),"")</f>
        <v>New Import 39</v>
      </c>
      <c r="B178" s="209" t="str">
        <f>IF($A178="","",VLOOKUP($A178,'Annex 2 EHV charges'!$A:$O,2,0))</f>
        <v>New Import 39</v>
      </c>
      <c r="C178" s="210" t="str">
        <f>IF($A178="","",VLOOKUP($A178,'Annex 2 EHV charges'!$A:$O,3,0))</f>
        <v>New Import 39</v>
      </c>
      <c r="D178" s="209" t="str">
        <f>IF($A178="","",VLOOKUP($A178,'Annex 2 EHV charges'!$A:$O,7,0))</f>
        <v>Shuttington Fields Solar Farm</v>
      </c>
      <c r="E178" s="211" t="str">
        <f>IFERROR(IF(VLOOKUP($A178,'Annex 2 EHV charges'!$A:$O,8,FALSE)=0,"",VLOOKUP($A178,'Annex 2 EHV charges'!$A:$O,8,FALSE)),"")</f>
        <v/>
      </c>
      <c r="F178" s="212">
        <f>IFERROR(IF(VLOOKUP($A178,'Annex 2 EHV charges'!$A:$O,9,FALSE)=0,"",VLOOKUP($A178,'Annex 2 EHV charges'!$A:$O,9,FALSE)),"")</f>
        <v>5.03</v>
      </c>
      <c r="G178" s="213">
        <f>IFERROR(IF(VLOOKUP($A178,'Annex 2 EHV charges'!$A:$O,10,FALSE)=0,"",VLOOKUP($A178,'Annex 2 EHV charges'!$A:$O,10,FALSE)),"")</f>
        <v>3.6</v>
      </c>
      <c r="H178" s="213">
        <f>IFERROR(IF(VLOOKUP($A178,'Annex 2 EHV charges'!$A:$O,11,FALSE)=0,"",VLOOKUP($A178,'Annex 2 EHV charges'!$A:$O,11,FALSE)),"")</f>
        <v>3.6</v>
      </c>
    </row>
    <row r="179" spans="1:8" x14ac:dyDescent="0.2">
      <c r="A179" s="209" t="str">
        <f t="array" ref="A179">IFERROR(INDEX('Annex 2 EHV charges'!$A$11:$A$260, MATCH(0, IF(ISBLANK('Annex 2 EHV charges'!$A$11:$A$260),1, COUNTIF(A$4:$A178, 'Annex 2 EHV charges'!$A$11:$A$260)), 0)),"")</f>
        <v>New Import 40</v>
      </c>
      <c r="B179" s="209" t="str">
        <f>IF($A179="","",VLOOKUP($A179,'Annex 2 EHV charges'!$A:$O,2,0))</f>
        <v>New Import 40</v>
      </c>
      <c r="C179" s="210" t="str">
        <f>IF($A179="","",VLOOKUP($A179,'Annex 2 EHV charges'!$A:$O,3,0))</f>
        <v>New Import 40</v>
      </c>
      <c r="D179" s="209" t="str">
        <f>IF($A179="","",VLOOKUP($A179,'Annex 2 EHV charges'!$A:$O,7,0))</f>
        <v>Standford Solar Farm</v>
      </c>
      <c r="E179" s="211" t="str">
        <f>IFERROR(IF(VLOOKUP($A179,'Annex 2 EHV charges'!$A:$O,8,FALSE)=0,"",VLOOKUP($A179,'Annex 2 EHV charges'!$A:$O,8,FALSE)),"")</f>
        <v/>
      </c>
      <c r="F179" s="212">
        <f>IFERROR(IF(VLOOKUP($A179,'Annex 2 EHV charges'!$A:$O,9,FALSE)=0,"",VLOOKUP($A179,'Annex 2 EHV charges'!$A:$O,9,FALSE)),"")</f>
        <v>5.82</v>
      </c>
      <c r="G179" s="213">
        <f>IFERROR(IF(VLOOKUP($A179,'Annex 2 EHV charges'!$A:$O,10,FALSE)=0,"",VLOOKUP($A179,'Annex 2 EHV charges'!$A:$O,10,FALSE)),"")</f>
        <v>2.5</v>
      </c>
      <c r="H179" s="213">
        <f>IFERROR(IF(VLOOKUP($A179,'Annex 2 EHV charges'!$A:$O,11,FALSE)=0,"",VLOOKUP($A179,'Annex 2 EHV charges'!$A:$O,11,FALSE)),"")</f>
        <v>2.5</v>
      </c>
    </row>
    <row r="180" spans="1:8" x14ac:dyDescent="0.2">
      <c r="A180" s="209" t="str">
        <f t="array" ref="A180">IFERROR(INDEX('Annex 2 EHV charges'!$A$11:$A$260, MATCH(0, IF(ISBLANK('Annex 2 EHV charges'!$A$11:$A$260),1, COUNTIF(A$4:$A179, 'Annex 2 EHV charges'!$A$11:$A$260)), 0)),"")</f>
        <v>New Import 41</v>
      </c>
      <c r="B180" s="209" t="str">
        <f>IF($A180="","",VLOOKUP($A180,'Annex 2 EHV charges'!$A:$O,2,0))</f>
        <v>New Import 41</v>
      </c>
      <c r="C180" s="210" t="str">
        <f>IF($A180="","",VLOOKUP($A180,'Annex 2 EHV charges'!$A:$O,3,0))</f>
        <v>New Import 41</v>
      </c>
      <c r="D180" s="209" t="str">
        <f>IF($A180="","",VLOOKUP($A180,'Annex 2 EHV charges'!$A:$O,7,0))</f>
        <v>Strixton Solar Farm</v>
      </c>
      <c r="E180" s="211" t="str">
        <f>IFERROR(IF(VLOOKUP($A180,'Annex 2 EHV charges'!$A:$O,8,FALSE)=0,"",VLOOKUP($A180,'Annex 2 EHV charges'!$A:$O,8,FALSE)),"")</f>
        <v/>
      </c>
      <c r="F180" s="212">
        <f>IFERROR(IF(VLOOKUP($A180,'Annex 2 EHV charges'!$A:$O,9,FALSE)=0,"",VLOOKUP($A180,'Annex 2 EHV charges'!$A:$O,9,FALSE)),"")</f>
        <v>49.78</v>
      </c>
      <c r="G180" s="213">
        <f>IFERROR(IF(VLOOKUP($A180,'Annex 2 EHV charges'!$A:$O,10,FALSE)=0,"",VLOOKUP($A180,'Annex 2 EHV charges'!$A:$O,10,FALSE)),"")</f>
        <v>2.5</v>
      </c>
      <c r="H180" s="213">
        <f>IFERROR(IF(VLOOKUP($A180,'Annex 2 EHV charges'!$A:$O,11,FALSE)=0,"",VLOOKUP($A180,'Annex 2 EHV charges'!$A:$O,11,FALSE)),"")</f>
        <v>2.5</v>
      </c>
    </row>
    <row r="181" spans="1:8" x14ac:dyDescent="0.2">
      <c r="A181" s="209" t="str">
        <f t="array" ref="A181">IFERROR(INDEX('Annex 2 EHV charges'!$A$11:$A$260, MATCH(0, IF(ISBLANK('Annex 2 EHV charges'!$A$11:$A$260),1, COUNTIF(A$4:$A180, 'Annex 2 EHV charges'!$A$11:$A$260)), 0)),"")</f>
        <v>New Import 42</v>
      </c>
      <c r="B181" s="209" t="str">
        <f>IF($A181="","",VLOOKUP($A181,'Annex 2 EHV charges'!$A:$O,2,0))</f>
        <v>New Import 42</v>
      </c>
      <c r="C181" s="210" t="str">
        <f>IF($A181="","",VLOOKUP($A181,'Annex 2 EHV charges'!$A:$O,3,0))</f>
        <v>New Import 42</v>
      </c>
      <c r="D181" s="209" t="str">
        <f>IF($A181="","",VLOOKUP($A181,'Annex 2 EHV charges'!$A:$O,7,0))</f>
        <v>Sutton Bonnington PV</v>
      </c>
      <c r="E181" s="211" t="str">
        <f>IFERROR(IF(VLOOKUP($A181,'Annex 2 EHV charges'!$A:$O,8,FALSE)=0,"",VLOOKUP($A181,'Annex 2 EHV charges'!$A:$O,8,FALSE)),"")</f>
        <v/>
      </c>
      <c r="F181" s="212">
        <f>IFERROR(IF(VLOOKUP($A181,'Annex 2 EHV charges'!$A:$O,9,FALSE)=0,"",VLOOKUP($A181,'Annex 2 EHV charges'!$A:$O,9,FALSE)),"")</f>
        <v>2.98</v>
      </c>
      <c r="G181" s="213">
        <f>IFERROR(IF(VLOOKUP($A181,'Annex 2 EHV charges'!$A:$O,10,FALSE)=0,"",VLOOKUP($A181,'Annex 2 EHV charges'!$A:$O,10,FALSE)),"")</f>
        <v>3.6</v>
      </c>
      <c r="H181" s="213">
        <f>IFERROR(IF(VLOOKUP($A181,'Annex 2 EHV charges'!$A:$O,11,FALSE)=0,"",VLOOKUP($A181,'Annex 2 EHV charges'!$A:$O,11,FALSE)),"")</f>
        <v>3.6</v>
      </c>
    </row>
    <row r="182" spans="1:8" x14ac:dyDescent="0.2">
      <c r="A182" s="209" t="str">
        <f t="array" ref="A182">IFERROR(INDEX('Annex 2 EHV charges'!$A$11:$A$260, MATCH(0, IF(ISBLANK('Annex 2 EHV charges'!$A$11:$A$260),1, COUNTIF(A$4:$A181, 'Annex 2 EHV charges'!$A$11:$A$260)), 0)),"")</f>
        <v>New Import 43</v>
      </c>
      <c r="B182" s="209" t="str">
        <f>IF($A182="","",VLOOKUP($A182,'Annex 2 EHV charges'!$A:$O,2,0))</f>
        <v>New Import 43</v>
      </c>
      <c r="C182" s="210" t="str">
        <f>IF($A182="","",VLOOKUP($A182,'Annex 2 EHV charges'!$A:$O,3,0))</f>
        <v>New Import 43</v>
      </c>
      <c r="D182" s="209" t="str">
        <f>IF($A182="","",VLOOKUP($A182,'Annex 2 EHV charges'!$A:$O,7,0))</f>
        <v>Swan Valley Wind Farm</v>
      </c>
      <c r="E182" s="211" t="str">
        <f>IFERROR(IF(VLOOKUP($A182,'Annex 2 EHV charges'!$A:$O,8,FALSE)=0,"",VLOOKUP($A182,'Annex 2 EHV charges'!$A:$O,8,FALSE)),"")</f>
        <v/>
      </c>
      <c r="F182" s="212">
        <f>IFERROR(IF(VLOOKUP($A182,'Annex 2 EHV charges'!$A:$O,9,FALSE)=0,"",VLOOKUP($A182,'Annex 2 EHV charges'!$A:$O,9,FALSE)),"")</f>
        <v>3.13</v>
      </c>
      <c r="G182" s="213">
        <f>IFERROR(IF(VLOOKUP($A182,'Annex 2 EHV charges'!$A:$O,10,FALSE)=0,"",VLOOKUP($A182,'Annex 2 EHV charges'!$A:$O,10,FALSE)),"")</f>
        <v>1.58</v>
      </c>
      <c r="H182" s="213">
        <f>IFERROR(IF(VLOOKUP($A182,'Annex 2 EHV charges'!$A:$O,11,FALSE)=0,"",VLOOKUP($A182,'Annex 2 EHV charges'!$A:$O,11,FALSE)),"")</f>
        <v>1.58</v>
      </c>
    </row>
    <row r="183" spans="1:8" x14ac:dyDescent="0.2">
      <c r="A183" s="209" t="str">
        <f t="array" ref="A183">IFERROR(INDEX('Annex 2 EHV charges'!$A$11:$A$260, MATCH(0, IF(ISBLANK('Annex 2 EHV charges'!$A$11:$A$260),1, COUNTIF(A$4:$A182, 'Annex 2 EHV charges'!$A$11:$A$260)), 0)),"")</f>
        <v>New Import 44</v>
      </c>
      <c r="B183" s="209" t="str">
        <f>IF($A183="","",VLOOKUP($A183,'Annex 2 EHV charges'!$A:$O,2,0))</f>
        <v>New Import 44</v>
      </c>
      <c r="C183" s="210" t="str">
        <f>IF($A183="","",VLOOKUP($A183,'Annex 2 EHV charges'!$A:$O,3,0))</f>
        <v>New Import 44</v>
      </c>
      <c r="D183" s="209" t="str">
        <f>IF($A183="","",VLOOKUP($A183,'Annex 2 EHV charges'!$A:$O,7,0))</f>
        <v>Sywell Aerodrome PV</v>
      </c>
      <c r="E183" s="211" t="str">
        <f>IFERROR(IF(VLOOKUP($A183,'Annex 2 EHV charges'!$A:$O,8,FALSE)=0,"",VLOOKUP($A183,'Annex 2 EHV charges'!$A:$O,8,FALSE)),"")</f>
        <v/>
      </c>
      <c r="F183" s="212">
        <f>IFERROR(IF(VLOOKUP($A183,'Annex 2 EHV charges'!$A:$O,9,FALSE)=0,"",VLOOKUP($A183,'Annex 2 EHV charges'!$A:$O,9,FALSE)),"")</f>
        <v>31.07</v>
      </c>
      <c r="G183" s="213">
        <f>IFERROR(IF(VLOOKUP($A183,'Annex 2 EHV charges'!$A:$O,10,FALSE)=0,"",VLOOKUP($A183,'Annex 2 EHV charges'!$A:$O,10,FALSE)),"")</f>
        <v>2.5</v>
      </c>
      <c r="H183" s="213">
        <f>IFERROR(IF(VLOOKUP($A183,'Annex 2 EHV charges'!$A:$O,11,FALSE)=0,"",VLOOKUP($A183,'Annex 2 EHV charges'!$A:$O,11,FALSE)),"")</f>
        <v>2.5</v>
      </c>
    </row>
    <row r="184" spans="1:8" x14ac:dyDescent="0.2">
      <c r="A184" s="209" t="str">
        <f t="array" ref="A184">IFERROR(INDEX('Annex 2 EHV charges'!$A$11:$A$260, MATCH(0, IF(ISBLANK('Annex 2 EHV charges'!$A$11:$A$260),1, COUNTIF(A$4:$A183, 'Annex 2 EHV charges'!$A$11:$A$260)), 0)),"")</f>
        <v>New Import 45</v>
      </c>
      <c r="B184" s="209" t="str">
        <f>IF($A184="","",VLOOKUP($A184,'Annex 2 EHV charges'!$A:$O,2,0))</f>
        <v>New Import 45</v>
      </c>
      <c r="C184" s="210" t="str">
        <f>IF($A184="","",VLOOKUP($A184,'Annex 2 EHV charges'!$A:$O,3,0))</f>
        <v>New Import 45</v>
      </c>
      <c r="D184" s="209" t="str">
        <f>IF($A184="","",VLOOKUP($A184,'Annex 2 EHV charges'!$A:$O,7,0))</f>
        <v>Tathall End Solar Farm</v>
      </c>
      <c r="E184" s="211" t="str">
        <f>IFERROR(IF(VLOOKUP($A184,'Annex 2 EHV charges'!$A:$O,8,FALSE)=0,"",VLOOKUP($A184,'Annex 2 EHV charges'!$A:$O,8,FALSE)),"")</f>
        <v/>
      </c>
      <c r="F184" s="212">
        <f>IFERROR(IF(VLOOKUP($A184,'Annex 2 EHV charges'!$A:$O,9,FALSE)=0,"",VLOOKUP($A184,'Annex 2 EHV charges'!$A:$O,9,FALSE)),"")</f>
        <v>14.01</v>
      </c>
      <c r="G184" s="213">
        <f>IFERROR(IF(VLOOKUP($A184,'Annex 2 EHV charges'!$A:$O,10,FALSE)=0,"",VLOOKUP($A184,'Annex 2 EHV charges'!$A:$O,10,FALSE)),"")</f>
        <v>2.7</v>
      </c>
      <c r="H184" s="213">
        <f>IFERROR(IF(VLOOKUP($A184,'Annex 2 EHV charges'!$A:$O,11,FALSE)=0,"",VLOOKUP($A184,'Annex 2 EHV charges'!$A:$O,11,FALSE)),"")</f>
        <v>2.7</v>
      </c>
    </row>
    <row r="185" spans="1:8" x14ac:dyDescent="0.2">
      <c r="A185" s="209" t="str">
        <f t="array" ref="A185">IFERROR(INDEX('Annex 2 EHV charges'!$A$11:$A$260, MATCH(0, IF(ISBLANK('Annex 2 EHV charges'!$A$11:$A$260),1, COUNTIF(A$4:$A184, 'Annex 2 EHV charges'!$A$11:$A$260)), 0)),"")</f>
        <v>New Import 46</v>
      </c>
      <c r="B185" s="209" t="str">
        <f>IF($A185="","",VLOOKUP($A185,'Annex 2 EHV charges'!$A:$O,2,0))</f>
        <v>New Import 46</v>
      </c>
      <c r="C185" s="210" t="str">
        <f>IF($A185="","",VLOOKUP($A185,'Annex 2 EHV charges'!$A:$O,3,0))</f>
        <v>New Import 46</v>
      </c>
      <c r="D185" s="209" t="str">
        <f>IF($A185="","",VLOOKUP($A185,'Annex 2 EHV charges'!$A:$O,7,0))</f>
        <v>Tithe Farm Solar Farm</v>
      </c>
      <c r="E185" s="211" t="str">
        <f>IFERROR(IF(VLOOKUP($A185,'Annex 2 EHV charges'!$A:$O,8,FALSE)=0,"",VLOOKUP($A185,'Annex 2 EHV charges'!$A:$O,8,FALSE)),"")</f>
        <v/>
      </c>
      <c r="F185" s="212">
        <f>IFERROR(IF(VLOOKUP($A185,'Annex 2 EHV charges'!$A:$O,9,FALSE)=0,"",VLOOKUP($A185,'Annex 2 EHV charges'!$A:$O,9,FALSE)),"")</f>
        <v>3.78</v>
      </c>
      <c r="G185" s="213">
        <f>IFERROR(IF(VLOOKUP($A185,'Annex 2 EHV charges'!$A:$O,10,FALSE)=0,"",VLOOKUP($A185,'Annex 2 EHV charges'!$A:$O,10,FALSE)),"")</f>
        <v>2.5</v>
      </c>
      <c r="H185" s="213">
        <f>IFERROR(IF(VLOOKUP($A185,'Annex 2 EHV charges'!$A:$O,11,FALSE)=0,"",VLOOKUP($A185,'Annex 2 EHV charges'!$A:$O,11,FALSE)),"")</f>
        <v>2.5</v>
      </c>
    </row>
    <row r="186" spans="1:8" x14ac:dyDescent="0.2">
      <c r="A186" s="209" t="str">
        <f t="array" ref="A186">IFERROR(INDEX('Annex 2 EHV charges'!$A$11:$A$260, MATCH(0, IF(ISBLANK('Annex 2 EHV charges'!$A$11:$A$260),1, COUNTIF(A$4:$A185, 'Annex 2 EHV charges'!$A$11:$A$260)), 0)),"")</f>
        <v>New Import 47</v>
      </c>
      <c r="B186" s="209" t="str">
        <f>IF($A186="","",VLOOKUP($A186,'Annex 2 EHV charges'!$A:$O,2,0))</f>
        <v>New Import 47</v>
      </c>
      <c r="C186" s="210" t="str">
        <f>IF($A186="","",VLOOKUP($A186,'Annex 2 EHV charges'!$A:$O,3,0))</f>
        <v>New Import 47</v>
      </c>
      <c r="D186" s="209" t="str">
        <f>IF($A186="","",VLOOKUP($A186,'Annex 2 EHV charges'!$A:$O,7,0))</f>
        <v>Town Farm Harold</v>
      </c>
      <c r="E186" s="211" t="str">
        <f>IFERROR(IF(VLOOKUP($A186,'Annex 2 EHV charges'!$A:$O,8,FALSE)=0,"",VLOOKUP($A186,'Annex 2 EHV charges'!$A:$O,8,FALSE)),"")</f>
        <v/>
      </c>
      <c r="F186" s="212">
        <f>IFERROR(IF(VLOOKUP($A186,'Annex 2 EHV charges'!$A:$O,9,FALSE)=0,"",VLOOKUP($A186,'Annex 2 EHV charges'!$A:$O,9,FALSE)),"")</f>
        <v>4.49</v>
      </c>
      <c r="G186" s="213">
        <f>IFERROR(IF(VLOOKUP($A186,'Annex 2 EHV charges'!$A:$O,10,FALSE)=0,"",VLOOKUP($A186,'Annex 2 EHV charges'!$A:$O,10,FALSE)),"")</f>
        <v>2.5</v>
      </c>
      <c r="H186" s="213">
        <f>IFERROR(IF(VLOOKUP($A186,'Annex 2 EHV charges'!$A:$O,11,FALSE)=0,"",VLOOKUP($A186,'Annex 2 EHV charges'!$A:$O,11,FALSE)),"")</f>
        <v>2.5</v>
      </c>
    </row>
    <row r="187" spans="1:8" x14ac:dyDescent="0.2">
      <c r="A187" s="209">
        <f t="array" ref="A187">IFERROR(INDEX('Annex 2 EHV charges'!$A$11:$A$260, MATCH(0, IF(ISBLANK('Annex 2 EHV charges'!$A$11:$A$260),1, COUNTIF(A$4:$A186, 'Annex 2 EHV charges'!$A$11:$A$260)), 0)),"")</f>
        <v>792</v>
      </c>
      <c r="B187" s="209">
        <f>IF($A187="","",VLOOKUP($A187,'Annex 2 EHV charges'!$A:$O,2,0))</f>
        <v>792</v>
      </c>
      <c r="C187" s="210">
        <f>IF($A187="","",VLOOKUP($A187,'Annex 2 EHV charges'!$A:$O,3,0))</f>
        <v>1170000468015</v>
      </c>
      <c r="D187" s="209" t="str">
        <f>IF($A187="","",VLOOKUP($A187,'Annex 2 EHV charges'!$A:$O,7,0))</f>
        <v>Rolleston Park Solar</v>
      </c>
      <c r="E187" s="211" t="str">
        <f>IFERROR(IF(VLOOKUP($A187,'Annex 2 EHV charges'!$A:$O,8,FALSE)=0,"",VLOOKUP($A187,'Annex 2 EHV charges'!$A:$O,8,FALSE)),"")</f>
        <v/>
      </c>
      <c r="F187" s="212">
        <f>IFERROR(IF(VLOOKUP($A187,'Annex 2 EHV charges'!$A:$O,9,FALSE)=0,"",VLOOKUP($A187,'Annex 2 EHV charges'!$A:$O,9,FALSE)),"")</f>
        <v>31.4</v>
      </c>
      <c r="G187" s="213">
        <f>IFERROR(IF(VLOOKUP($A187,'Annex 2 EHV charges'!$A:$O,10,FALSE)=0,"",VLOOKUP($A187,'Annex 2 EHV charges'!$A:$O,10,FALSE)),"")</f>
        <v>2.5</v>
      </c>
      <c r="H187" s="213">
        <f>IFERROR(IF(VLOOKUP($A187,'Annex 2 EHV charges'!$A:$O,11,FALSE)=0,"",VLOOKUP($A187,'Annex 2 EHV charges'!$A:$O,11,FALSE)),"")</f>
        <v>2.5</v>
      </c>
    </row>
    <row r="188" spans="1:8" x14ac:dyDescent="0.2">
      <c r="A188" s="209" t="str">
        <f t="array" ref="A188">IFERROR(INDEX('Annex 2 EHV charges'!$A$11:$A$260, MATCH(0, IF(ISBLANK('Annex 2 EHV charges'!$A$11:$A$260),1, COUNTIF(A$4:$A187, 'Annex 2 EHV charges'!$A$11:$A$260)), 0)),"")</f>
        <v>New Import 49</v>
      </c>
      <c r="B188" s="209" t="str">
        <f>IF($A188="","",VLOOKUP($A188,'Annex 2 EHV charges'!$A:$O,2,0))</f>
        <v>New Import 49</v>
      </c>
      <c r="C188" s="210" t="str">
        <f>IF($A188="","",VLOOKUP($A188,'Annex 2 EHV charges'!$A:$O,3,0))</f>
        <v>New Import 49</v>
      </c>
      <c r="D188" s="209" t="str">
        <f>IF($A188="","",VLOOKUP($A188,'Annex 2 EHV charges'!$A:$O,7,0))</f>
        <v>Whitsundoles Solar Farm</v>
      </c>
      <c r="E188" s="211" t="str">
        <f>IFERROR(IF(VLOOKUP($A188,'Annex 2 EHV charges'!$A:$O,8,FALSE)=0,"",VLOOKUP($A188,'Annex 2 EHV charges'!$A:$O,8,FALSE)),"")</f>
        <v/>
      </c>
      <c r="F188" s="212">
        <f>IFERROR(IF(VLOOKUP($A188,'Annex 2 EHV charges'!$A:$O,9,FALSE)=0,"",VLOOKUP($A188,'Annex 2 EHV charges'!$A:$O,9,FALSE)),"")</f>
        <v>19.34</v>
      </c>
      <c r="G188" s="213">
        <f>IFERROR(IF(VLOOKUP($A188,'Annex 2 EHV charges'!$A:$O,10,FALSE)=0,"",VLOOKUP($A188,'Annex 2 EHV charges'!$A:$O,10,FALSE)),"")</f>
        <v>2.5</v>
      </c>
      <c r="H188" s="213">
        <f>IFERROR(IF(VLOOKUP($A188,'Annex 2 EHV charges'!$A:$O,11,FALSE)=0,"",VLOOKUP($A188,'Annex 2 EHV charges'!$A:$O,11,FALSE)),"")</f>
        <v>2.5</v>
      </c>
    </row>
    <row r="189" spans="1:8" x14ac:dyDescent="0.2">
      <c r="A189" s="209" t="str">
        <f t="array" ref="A189">IFERROR(INDEX('Annex 2 EHV charges'!$A$11:$A$260, MATCH(0, IF(ISBLANK('Annex 2 EHV charges'!$A$11:$A$260),1, COUNTIF(A$4:$A188, 'Annex 2 EHV charges'!$A$11:$A$260)), 0)),"")</f>
        <v>New Import 50</v>
      </c>
      <c r="B189" s="209" t="str">
        <f>IF($A189="","",VLOOKUP($A189,'Annex 2 EHV charges'!$A:$O,2,0))</f>
        <v>New Import 50</v>
      </c>
      <c r="C189" s="210" t="str">
        <f>IF($A189="","",VLOOKUP($A189,'Annex 2 EHV charges'!$A:$O,3,0))</f>
        <v>New Import 50</v>
      </c>
      <c r="D189" s="209" t="str">
        <f>IF($A189="","",VLOOKUP($A189,'Annex 2 EHV charges'!$A:$O,7,0))</f>
        <v>Wide Lane Solar Farm</v>
      </c>
      <c r="E189" s="211" t="str">
        <f>IFERROR(IF(VLOOKUP($A189,'Annex 2 EHV charges'!$A:$O,8,FALSE)=0,"",VLOOKUP($A189,'Annex 2 EHV charges'!$A:$O,8,FALSE)),"")</f>
        <v/>
      </c>
      <c r="F189" s="212">
        <f>IFERROR(IF(VLOOKUP($A189,'Annex 2 EHV charges'!$A:$O,9,FALSE)=0,"",VLOOKUP($A189,'Annex 2 EHV charges'!$A:$O,9,FALSE)),"")</f>
        <v>4.4400000000000004</v>
      </c>
      <c r="G189" s="213">
        <f>IFERROR(IF(VLOOKUP($A189,'Annex 2 EHV charges'!$A:$O,10,FALSE)=0,"",VLOOKUP($A189,'Annex 2 EHV charges'!$A:$O,10,FALSE)),"")</f>
        <v>3.6</v>
      </c>
      <c r="H189" s="213">
        <f>IFERROR(IF(VLOOKUP($A189,'Annex 2 EHV charges'!$A:$O,11,FALSE)=0,"",VLOOKUP($A189,'Annex 2 EHV charges'!$A:$O,11,FALSE)),"")</f>
        <v>3.6</v>
      </c>
    </row>
    <row r="190" spans="1:8" x14ac:dyDescent="0.2">
      <c r="A190" s="209" t="str">
        <f t="array" ref="A190">IFERROR(INDEX('Annex 2 EHV charges'!$A$11:$A$260, MATCH(0, IF(ISBLANK('Annex 2 EHV charges'!$A$11:$A$260),1, COUNTIF(A$4:$A189, 'Annex 2 EHV charges'!$A$11:$A$260)), 0)),"")</f>
        <v>New Import 51</v>
      </c>
      <c r="B190" s="209" t="str">
        <f>IF($A190="","",VLOOKUP($A190,'Annex 2 EHV charges'!$A:$O,2,0))</f>
        <v>New Import 51</v>
      </c>
      <c r="C190" s="210" t="str">
        <f>IF($A190="","",VLOOKUP($A190,'Annex 2 EHV charges'!$A:$O,3,0))</f>
        <v>New Import 51</v>
      </c>
      <c r="D190" s="209" t="str">
        <f>IF($A190="","",VLOOKUP($A190,'Annex 2 EHV charges'!$A:$O,7,0))</f>
        <v>Wilsthorpe Farm</v>
      </c>
      <c r="E190" s="211" t="str">
        <f>IFERROR(IF(VLOOKUP($A190,'Annex 2 EHV charges'!$A:$O,8,FALSE)=0,"",VLOOKUP($A190,'Annex 2 EHV charges'!$A:$O,8,FALSE)),"")</f>
        <v/>
      </c>
      <c r="F190" s="212">
        <f>IFERROR(IF(VLOOKUP($A190,'Annex 2 EHV charges'!$A:$O,9,FALSE)=0,"",VLOOKUP($A190,'Annex 2 EHV charges'!$A:$O,9,FALSE)),"")</f>
        <v>2.42</v>
      </c>
      <c r="G190" s="213">
        <f>IFERROR(IF(VLOOKUP($A190,'Annex 2 EHV charges'!$A:$O,10,FALSE)=0,"",VLOOKUP($A190,'Annex 2 EHV charges'!$A:$O,10,FALSE)),"")</f>
        <v>2.5</v>
      </c>
      <c r="H190" s="213">
        <f>IFERROR(IF(VLOOKUP($A190,'Annex 2 EHV charges'!$A:$O,11,FALSE)=0,"",VLOOKUP($A190,'Annex 2 EHV charges'!$A:$O,11,FALSE)),"")</f>
        <v>2.5</v>
      </c>
    </row>
    <row r="191" spans="1:8" x14ac:dyDescent="0.2">
      <c r="A191" s="209" t="str">
        <f t="array" ref="A191">IFERROR(INDEX('Annex 2 EHV charges'!$A$11:$A$260, MATCH(0, IF(ISBLANK('Annex 2 EHV charges'!$A$11:$A$260),1, COUNTIF(A$4:$A190, 'Annex 2 EHV charges'!$A$11:$A$260)), 0)),"")</f>
        <v/>
      </c>
      <c r="B191" s="209" t="str">
        <f>IF($A191="","",VLOOKUP($A191,'Annex 2 EHV charges'!$A:$O,2,0))</f>
        <v/>
      </c>
      <c r="C191" s="210" t="str">
        <f>IF($A191="","",VLOOKUP($A191,'Annex 2 EHV charges'!$A:$O,3,0))</f>
        <v/>
      </c>
      <c r="D191" s="209" t="str">
        <f>IF($A191="","",VLOOKUP($A191,'Annex 2 EHV charges'!$A:$O,7,0))</f>
        <v/>
      </c>
      <c r="E191" s="211" t="str">
        <f>IFERROR(IF(VLOOKUP($A191,'Annex 2 EHV charges'!$A:$O,8,FALSE)=0,"",VLOOKUP($A191,'Annex 2 EHV charges'!$A:$O,8,FALSE)),"")</f>
        <v/>
      </c>
      <c r="F191" s="212" t="str">
        <f>IFERROR(IF(VLOOKUP($A191,'Annex 2 EHV charges'!$A:$O,9,FALSE)=0,"",VLOOKUP($A191,'Annex 2 EHV charges'!$A:$O,9,FALSE)),"")</f>
        <v/>
      </c>
      <c r="G191" s="213" t="str">
        <f>IFERROR(IF(VLOOKUP($A191,'Annex 2 EHV charges'!$A:$O,10,FALSE)=0,"",VLOOKUP($A191,'Annex 2 EHV charges'!$A:$O,10,FALSE)),"")</f>
        <v/>
      </c>
      <c r="H191" s="213" t="str">
        <f>IFERROR(IF(VLOOKUP($A191,'Annex 2 EHV charges'!$A:$O,11,FALSE)=0,"",VLOOKUP($A191,'Annex 2 EHV charges'!$A:$O,11,FALSE)),"")</f>
        <v/>
      </c>
    </row>
    <row r="192" spans="1:8" x14ac:dyDescent="0.2">
      <c r="A192" s="209" t="str">
        <f t="array" ref="A192">IFERROR(INDEX('Annex 2 EHV charges'!$A$11:$A$260, MATCH(0, IF(ISBLANK('Annex 2 EHV charges'!$A$11:$A$260),1, COUNTIF(A$4:$A191, 'Annex 2 EHV charges'!$A$11:$A$260)), 0)),"")</f>
        <v/>
      </c>
      <c r="B192" s="209" t="str">
        <f>IF($A192="","",VLOOKUP($A192,'Annex 2 EHV charges'!$A:$O,2,0))</f>
        <v/>
      </c>
      <c r="C192" s="210" t="str">
        <f>IF($A192="","",VLOOKUP($A192,'Annex 2 EHV charges'!$A:$O,3,0))</f>
        <v/>
      </c>
      <c r="D192" s="209" t="str">
        <f>IF($A192="","",VLOOKUP($A192,'Annex 2 EHV charges'!$A:$O,7,0))</f>
        <v/>
      </c>
      <c r="E192" s="211" t="str">
        <f>IFERROR(IF(VLOOKUP($A192,'Annex 2 EHV charges'!$A:$O,8,FALSE)=0,"",VLOOKUP($A192,'Annex 2 EHV charges'!$A:$O,8,FALSE)),"")</f>
        <v/>
      </c>
      <c r="F192" s="212" t="str">
        <f>IFERROR(IF(VLOOKUP($A192,'Annex 2 EHV charges'!$A:$O,9,FALSE)=0,"",VLOOKUP($A192,'Annex 2 EHV charges'!$A:$O,9,FALSE)),"")</f>
        <v/>
      </c>
      <c r="G192" s="213" t="str">
        <f>IFERROR(IF(VLOOKUP($A192,'Annex 2 EHV charges'!$A:$O,10,FALSE)=0,"",VLOOKUP($A192,'Annex 2 EHV charges'!$A:$O,10,FALSE)),"")</f>
        <v/>
      </c>
      <c r="H192" s="213" t="str">
        <f>IFERROR(IF(VLOOKUP($A192,'Annex 2 EHV charges'!$A:$O,11,FALSE)=0,"",VLOOKUP($A192,'Annex 2 EHV charges'!$A:$O,11,FALSE)),"")</f>
        <v/>
      </c>
    </row>
    <row r="193" spans="1:8" x14ac:dyDescent="0.2">
      <c r="A193" s="209" t="str">
        <f t="array" ref="A193">IFERROR(INDEX('Annex 2 EHV charges'!$A$11:$A$260, MATCH(0, IF(ISBLANK('Annex 2 EHV charges'!$A$11:$A$260),1, COUNTIF(A$4:$A192, 'Annex 2 EHV charges'!$A$11:$A$260)), 0)),"")</f>
        <v/>
      </c>
      <c r="B193" s="209" t="str">
        <f>IF($A193="","",VLOOKUP($A193,'Annex 2 EHV charges'!$A:$O,2,0))</f>
        <v/>
      </c>
      <c r="C193" s="210" t="str">
        <f>IF($A193="","",VLOOKUP($A193,'Annex 2 EHV charges'!$A:$O,3,0))</f>
        <v/>
      </c>
      <c r="D193" s="209" t="str">
        <f>IF($A193="","",VLOOKUP($A193,'Annex 2 EHV charges'!$A:$O,7,0))</f>
        <v/>
      </c>
      <c r="E193" s="211" t="str">
        <f>IFERROR(IF(VLOOKUP($A193,'Annex 2 EHV charges'!$A:$O,8,FALSE)=0,"",VLOOKUP($A193,'Annex 2 EHV charges'!$A:$O,8,FALSE)),"")</f>
        <v/>
      </c>
      <c r="F193" s="212" t="str">
        <f>IFERROR(IF(VLOOKUP($A193,'Annex 2 EHV charges'!$A:$O,9,FALSE)=0,"",VLOOKUP($A193,'Annex 2 EHV charges'!$A:$O,9,FALSE)),"")</f>
        <v/>
      </c>
      <c r="G193" s="213" t="str">
        <f>IFERROR(IF(VLOOKUP($A193,'Annex 2 EHV charges'!$A:$O,10,FALSE)=0,"",VLOOKUP($A193,'Annex 2 EHV charges'!$A:$O,10,FALSE)),"")</f>
        <v/>
      </c>
      <c r="H193" s="213" t="str">
        <f>IFERROR(IF(VLOOKUP($A193,'Annex 2 EHV charges'!$A:$O,11,FALSE)=0,"",VLOOKUP($A193,'Annex 2 EHV charges'!$A:$O,11,FALSE)),"")</f>
        <v/>
      </c>
    </row>
    <row r="194" spans="1:8" x14ac:dyDescent="0.2">
      <c r="A194" s="209" t="str">
        <f t="array" ref="A194">IFERROR(INDEX('Annex 2 EHV charges'!$A$11:$A$260, MATCH(0, IF(ISBLANK('Annex 2 EHV charges'!$A$11:$A$260),1, COUNTIF(A$4:$A193, 'Annex 2 EHV charges'!$A$11:$A$260)), 0)),"")</f>
        <v/>
      </c>
      <c r="B194" s="209" t="str">
        <f>IF($A194="","",VLOOKUP($A194,'Annex 2 EHV charges'!$A:$O,2,0))</f>
        <v/>
      </c>
      <c r="C194" s="210" t="str">
        <f>IF($A194="","",VLOOKUP($A194,'Annex 2 EHV charges'!$A:$O,3,0))</f>
        <v/>
      </c>
      <c r="D194" s="209" t="str">
        <f>IF($A194="","",VLOOKUP($A194,'Annex 2 EHV charges'!$A:$O,7,0))</f>
        <v/>
      </c>
      <c r="E194" s="211" t="str">
        <f>IFERROR(IF(VLOOKUP($A194,'Annex 2 EHV charges'!$A:$O,8,FALSE)=0,"",VLOOKUP($A194,'Annex 2 EHV charges'!$A:$O,8,FALSE)),"")</f>
        <v/>
      </c>
      <c r="F194" s="212" t="str">
        <f>IFERROR(IF(VLOOKUP($A194,'Annex 2 EHV charges'!$A:$O,9,FALSE)=0,"",VLOOKUP($A194,'Annex 2 EHV charges'!$A:$O,9,FALSE)),"")</f>
        <v/>
      </c>
      <c r="G194" s="213" t="str">
        <f>IFERROR(IF(VLOOKUP($A194,'Annex 2 EHV charges'!$A:$O,10,FALSE)=0,"",VLOOKUP($A194,'Annex 2 EHV charges'!$A:$O,10,FALSE)),"")</f>
        <v/>
      </c>
      <c r="H194" s="213" t="str">
        <f>IFERROR(IF(VLOOKUP($A194,'Annex 2 EHV charges'!$A:$O,11,FALSE)=0,"",VLOOKUP($A194,'Annex 2 EHV charges'!$A:$O,11,FALSE)),"")</f>
        <v/>
      </c>
    </row>
    <row r="195" spans="1:8" x14ac:dyDescent="0.2">
      <c r="A195" s="209" t="str">
        <f t="array" ref="A195">IFERROR(INDEX('Annex 2 EHV charges'!$A$11:$A$260, MATCH(0, IF(ISBLANK('Annex 2 EHV charges'!$A$11:$A$260),1, COUNTIF(A$4:$A194, 'Annex 2 EHV charges'!$A$11:$A$260)), 0)),"")</f>
        <v/>
      </c>
      <c r="B195" s="209" t="str">
        <f>IF($A195="","",VLOOKUP($A195,'Annex 2 EHV charges'!$A:$O,2,0))</f>
        <v/>
      </c>
      <c r="C195" s="210" t="str">
        <f>IF($A195="","",VLOOKUP($A195,'Annex 2 EHV charges'!$A:$O,3,0))</f>
        <v/>
      </c>
      <c r="D195" s="209" t="str">
        <f>IF($A195="","",VLOOKUP($A195,'Annex 2 EHV charges'!$A:$O,7,0))</f>
        <v/>
      </c>
      <c r="E195" s="211" t="str">
        <f>IFERROR(IF(VLOOKUP($A195,'Annex 2 EHV charges'!$A:$O,8,FALSE)=0,"",VLOOKUP($A195,'Annex 2 EHV charges'!$A:$O,8,FALSE)),"")</f>
        <v/>
      </c>
      <c r="F195" s="212" t="str">
        <f>IFERROR(IF(VLOOKUP($A195,'Annex 2 EHV charges'!$A:$O,9,FALSE)=0,"",VLOOKUP($A195,'Annex 2 EHV charges'!$A:$O,9,FALSE)),"")</f>
        <v/>
      </c>
      <c r="G195" s="213" t="str">
        <f>IFERROR(IF(VLOOKUP($A195,'Annex 2 EHV charges'!$A:$O,10,FALSE)=0,"",VLOOKUP($A195,'Annex 2 EHV charges'!$A:$O,10,FALSE)),"")</f>
        <v/>
      </c>
      <c r="H195" s="213" t="str">
        <f>IFERROR(IF(VLOOKUP($A195,'Annex 2 EHV charges'!$A:$O,11,FALSE)=0,"",VLOOKUP($A195,'Annex 2 EHV charges'!$A:$O,11,FALSE)),"")</f>
        <v/>
      </c>
    </row>
    <row r="196" spans="1:8" x14ac:dyDescent="0.2">
      <c r="A196" s="209" t="str">
        <f t="array" ref="A196">IFERROR(INDEX('Annex 2 EHV charges'!$A$11:$A$260, MATCH(0, IF(ISBLANK('Annex 2 EHV charges'!$A$11:$A$260),1, COUNTIF(A$4:$A195, 'Annex 2 EHV charges'!$A$11:$A$260)), 0)),"")</f>
        <v/>
      </c>
      <c r="B196" s="209" t="str">
        <f>IF($A196="","",VLOOKUP($A196,'Annex 2 EHV charges'!$A:$O,2,0))</f>
        <v/>
      </c>
      <c r="C196" s="210" t="str">
        <f>IF($A196="","",VLOOKUP($A196,'Annex 2 EHV charges'!$A:$O,3,0))</f>
        <v/>
      </c>
      <c r="D196" s="209" t="str">
        <f>IF($A196="","",VLOOKUP($A196,'Annex 2 EHV charges'!$A:$O,7,0))</f>
        <v/>
      </c>
      <c r="E196" s="211" t="str">
        <f>IFERROR(IF(VLOOKUP($A196,'Annex 2 EHV charges'!$A:$O,8,FALSE)=0,"",VLOOKUP($A196,'Annex 2 EHV charges'!$A:$O,8,FALSE)),"")</f>
        <v/>
      </c>
      <c r="F196" s="212" t="str">
        <f>IFERROR(IF(VLOOKUP($A196,'Annex 2 EHV charges'!$A:$O,9,FALSE)=0,"",VLOOKUP($A196,'Annex 2 EHV charges'!$A:$O,9,FALSE)),"")</f>
        <v/>
      </c>
      <c r="G196" s="213" t="str">
        <f>IFERROR(IF(VLOOKUP($A196,'Annex 2 EHV charges'!$A:$O,10,FALSE)=0,"",VLOOKUP($A196,'Annex 2 EHV charges'!$A:$O,10,FALSE)),"")</f>
        <v/>
      </c>
      <c r="H196" s="213" t="str">
        <f>IFERROR(IF(VLOOKUP($A196,'Annex 2 EHV charges'!$A:$O,11,FALSE)=0,"",VLOOKUP($A196,'Annex 2 EHV charges'!$A:$O,11,FALSE)),"")</f>
        <v/>
      </c>
    </row>
    <row r="197" spans="1:8" x14ac:dyDescent="0.2">
      <c r="A197" s="209" t="str">
        <f t="array" ref="A197">IFERROR(INDEX('Annex 2 EHV charges'!$A$11:$A$260, MATCH(0, IF(ISBLANK('Annex 2 EHV charges'!$A$11:$A$260),1, COUNTIF(A$4:$A196, 'Annex 2 EHV charges'!$A$11:$A$260)), 0)),"")</f>
        <v/>
      </c>
      <c r="B197" s="209" t="str">
        <f>IF($A197="","",VLOOKUP($A197,'Annex 2 EHV charges'!$A:$O,2,0))</f>
        <v/>
      </c>
      <c r="C197" s="210" t="str">
        <f>IF($A197="","",VLOOKUP($A197,'Annex 2 EHV charges'!$A:$O,3,0))</f>
        <v/>
      </c>
      <c r="D197" s="209" t="str">
        <f>IF($A197="","",VLOOKUP($A197,'Annex 2 EHV charges'!$A:$O,7,0))</f>
        <v/>
      </c>
      <c r="E197" s="211" t="str">
        <f>IFERROR(IF(VLOOKUP($A197,'Annex 2 EHV charges'!$A:$O,8,FALSE)=0,"",VLOOKUP($A197,'Annex 2 EHV charges'!$A:$O,8,FALSE)),"")</f>
        <v/>
      </c>
      <c r="F197" s="212" t="str">
        <f>IFERROR(IF(VLOOKUP($A197,'Annex 2 EHV charges'!$A:$O,9,FALSE)=0,"",VLOOKUP($A197,'Annex 2 EHV charges'!$A:$O,9,FALSE)),"")</f>
        <v/>
      </c>
      <c r="G197" s="213" t="str">
        <f>IFERROR(IF(VLOOKUP($A197,'Annex 2 EHV charges'!$A:$O,10,FALSE)=0,"",VLOOKUP($A197,'Annex 2 EHV charges'!$A:$O,10,FALSE)),"")</f>
        <v/>
      </c>
      <c r="H197" s="213" t="str">
        <f>IFERROR(IF(VLOOKUP($A197,'Annex 2 EHV charges'!$A:$O,11,FALSE)=0,"",VLOOKUP($A197,'Annex 2 EHV charges'!$A:$O,11,FALSE)),"")</f>
        <v/>
      </c>
    </row>
    <row r="198" spans="1:8" x14ac:dyDescent="0.2">
      <c r="A198" s="209" t="str">
        <f t="array" ref="A198">IFERROR(INDEX('Annex 2 EHV charges'!$A$11:$A$260, MATCH(0, IF(ISBLANK('Annex 2 EHV charges'!$A$11:$A$260),1, COUNTIF(A$4:$A197, 'Annex 2 EHV charges'!$A$11:$A$260)), 0)),"")</f>
        <v/>
      </c>
      <c r="B198" s="209" t="str">
        <f>IF($A198="","",VLOOKUP($A198,'Annex 2 EHV charges'!$A:$O,2,0))</f>
        <v/>
      </c>
      <c r="C198" s="210" t="str">
        <f>IF($A198="","",VLOOKUP($A198,'Annex 2 EHV charges'!$A:$O,3,0))</f>
        <v/>
      </c>
      <c r="D198" s="209" t="str">
        <f>IF($A198="","",VLOOKUP($A198,'Annex 2 EHV charges'!$A:$O,7,0))</f>
        <v/>
      </c>
      <c r="E198" s="211" t="str">
        <f>IFERROR(IF(VLOOKUP($A198,'Annex 2 EHV charges'!$A:$O,8,FALSE)=0,"",VLOOKUP($A198,'Annex 2 EHV charges'!$A:$O,8,FALSE)),"")</f>
        <v/>
      </c>
      <c r="F198" s="212" t="str">
        <f>IFERROR(IF(VLOOKUP($A198,'Annex 2 EHV charges'!$A:$O,9,FALSE)=0,"",VLOOKUP($A198,'Annex 2 EHV charges'!$A:$O,9,FALSE)),"")</f>
        <v/>
      </c>
      <c r="G198" s="213" t="str">
        <f>IFERROR(IF(VLOOKUP($A198,'Annex 2 EHV charges'!$A:$O,10,FALSE)=0,"",VLOOKUP($A198,'Annex 2 EHV charges'!$A:$O,10,FALSE)),"")</f>
        <v/>
      </c>
      <c r="H198" s="213" t="str">
        <f>IFERROR(IF(VLOOKUP($A198,'Annex 2 EHV charges'!$A:$O,11,FALSE)=0,"",VLOOKUP($A198,'Annex 2 EHV charges'!$A:$O,11,FALSE)),"")</f>
        <v/>
      </c>
    </row>
    <row r="199" spans="1:8" x14ac:dyDescent="0.2">
      <c r="A199" s="209" t="str">
        <f t="array" ref="A199">IFERROR(INDEX('Annex 2 EHV charges'!$A$11:$A$260, MATCH(0, IF(ISBLANK('Annex 2 EHV charges'!$A$11:$A$260),1, COUNTIF(A$4:$A198, 'Annex 2 EHV charges'!$A$11:$A$260)), 0)),"")</f>
        <v/>
      </c>
      <c r="B199" s="209" t="str">
        <f>IF($A199="","",VLOOKUP($A199,'Annex 2 EHV charges'!$A:$O,2,0))</f>
        <v/>
      </c>
      <c r="C199" s="210" t="str">
        <f>IF($A199="","",VLOOKUP($A199,'Annex 2 EHV charges'!$A:$O,3,0))</f>
        <v/>
      </c>
      <c r="D199" s="209" t="str">
        <f>IF($A199="","",VLOOKUP($A199,'Annex 2 EHV charges'!$A:$O,7,0))</f>
        <v/>
      </c>
      <c r="E199" s="211" t="str">
        <f>IFERROR(IF(VLOOKUP($A199,'Annex 2 EHV charges'!$A:$O,8,FALSE)=0,"",VLOOKUP($A199,'Annex 2 EHV charges'!$A:$O,8,FALSE)),"")</f>
        <v/>
      </c>
      <c r="F199" s="212" t="str">
        <f>IFERROR(IF(VLOOKUP($A199,'Annex 2 EHV charges'!$A:$O,9,FALSE)=0,"",VLOOKUP($A199,'Annex 2 EHV charges'!$A:$O,9,FALSE)),"")</f>
        <v/>
      </c>
      <c r="G199" s="213" t="str">
        <f>IFERROR(IF(VLOOKUP($A199,'Annex 2 EHV charges'!$A:$O,10,FALSE)=0,"",VLOOKUP($A199,'Annex 2 EHV charges'!$A:$O,10,FALSE)),"")</f>
        <v/>
      </c>
      <c r="H199" s="213" t="str">
        <f>IFERROR(IF(VLOOKUP($A199,'Annex 2 EHV charges'!$A:$O,11,FALSE)=0,"",VLOOKUP($A199,'Annex 2 EHV charges'!$A:$O,11,FALSE)),"")</f>
        <v/>
      </c>
    </row>
    <row r="200" spans="1:8" x14ac:dyDescent="0.2">
      <c r="A200" s="209" t="str">
        <f t="array" ref="A200">IFERROR(INDEX('Annex 2 EHV charges'!$A$11:$A$260, MATCH(0, IF(ISBLANK('Annex 2 EHV charges'!$A$11:$A$260),1, COUNTIF(A$4:$A199, 'Annex 2 EHV charges'!$A$11:$A$260)), 0)),"")</f>
        <v/>
      </c>
      <c r="B200" s="209" t="str">
        <f>IF($A200="","",VLOOKUP($A200,'Annex 2 EHV charges'!$A:$O,2,0))</f>
        <v/>
      </c>
      <c r="C200" s="210" t="str">
        <f>IF($A200="","",VLOOKUP($A200,'Annex 2 EHV charges'!$A:$O,3,0))</f>
        <v/>
      </c>
      <c r="D200" s="209" t="str">
        <f>IF($A200="","",VLOOKUP($A200,'Annex 2 EHV charges'!$A:$O,7,0))</f>
        <v/>
      </c>
      <c r="E200" s="211" t="str">
        <f>IFERROR(IF(VLOOKUP($A200,'Annex 2 EHV charges'!$A:$O,8,FALSE)=0,"",VLOOKUP($A200,'Annex 2 EHV charges'!$A:$O,8,FALSE)),"")</f>
        <v/>
      </c>
      <c r="F200" s="212" t="str">
        <f>IFERROR(IF(VLOOKUP($A200,'Annex 2 EHV charges'!$A:$O,9,FALSE)=0,"",VLOOKUP($A200,'Annex 2 EHV charges'!$A:$O,9,FALSE)),"")</f>
        <v/>
      </c>
      <c r="G200" s="213" t="str">
        <f>IFERROR(IF(VLOOKUP($A200,'Annex 2 EHV charges'!$A:$O,10,FALSE)=0,"",VLOOKUP($A200,'Annex 2 EHV charges'!$A:$O,10,FALSE)),"")</f>
        <v/>
      </c>
      <c r="H200" s="213" t="str">
        <f>IFERROR(IF(VLOOKUP($A200,'Annex 2 EHV charges'!$A:$O,11,FALSE)=0,"",VLOOKUP($A200,'Annex 2 EHV charges'!$A:$O,11,FALSE)),"")</f>
        <v/>
      </c>
    </row>
    <row r="201" spans="1:8" x14ac:dyDescent="0.2">
      <c r="A201" s="209" t="str">
        <f t="array" ref="A201">IFERROR(INDEX('Annex 2 EHV charges'!$A$11:$A$260, MATCH(0, IF(ISBLANK('Annex 2 EHV charges'!$A$11:$A$260),1, COUNTIF(A$4:$A200, 'Annex 2 EHV charges'!$A$11:$A$260)), 0)),"")</f>
        <v/>
      </c>
      <c r="B201" s="209" t="str">
        <f>IF($A201="","",VLOOKUP($A201,'Annex 2 EHV charges'!$A:$O,2,0))</f>
        <v/>
      </c>
      <c r="C201" s="210" t="str">
        <f>IF($A201="","",VLOOKUP($A201,'Annex 2 EHV charges'!$A:$O,3,0))</f>
        <v/>
      </c>
      <c r="D201" s="209" t="str">
        <f>IF($A201="","",VLOOKUP($A201,'Annex 2 EHV charges'!$A:$O,7,0))</f>
        <v/>
      </c>
      <c r="E201" s="211" t="str">
        <f>IFERROR(IF(VLOOKUP($A201,'Annex 2 EHV charges'!$A:$O,8,FALSE)=0,"",VLOOKUP($A201,'Annex 2 EHV charges'!$A:$O,8,FALSE)),"")</f>
        <v/>
      </c>
      <c r="F201" s="212" t="str">
        <f>IFERROR(IF(VLOOKUP($A201,'Annex 2 EHV charges'!$A:$O,9,FALSE)=0,"",VLOOKUP($A201,'Annex 2 EHV charges'!$A:$O,9,FALSE)),"")</f>
        <v/>
      </c>
      <c r="G201" s="213" t="str">
        <f>IFERROR(IF(VLOOKUP($A201,'Annex 2 EHV charges'!$A:$O,10,FALSE)=0,"",VLOOKUP($A201,'Annex 2 EHV charges'!$A:$O,10,FALSE)),"")</f>
        <v/>
      </c>
      <c r="H201" s="213" t="str">
        <f>IFERROR(IF(VLOOKUP($A201,'Annex 2 EHV charges'!$A:$O,11,FALSE)=0,"",VLOOKUP($A201,'Annex 2 EHV charges'!$A:$O,11,FALSE)),"")</f>
        <v/>
      </c>
    </row>
    <row r="202" spans="1:8" x14ac:dyDescent="0.2">
      <c r="A202" s="209" t="str">
        <f t="array" ref="A202">IFERROR(INDEX('Annex 2 EHV charges'!$A$11:$A$260, MATCH(0, IF(ISBLANK('Annex 2 EHV charges'!$A$11:$A$260),1, COUNTIF(A$4:$A201, 'Annex 2 EHV charges'!$A$11:$A$260)), 0)),"")</f>
        <v/>
      </c>
      <c r="B202" s="209" t="str">
        <f>IF($A202="","",VLOOKUP($A202,'Annex 2 EHV charges'!$A:$O,2,0))</f>
        <v/>
      </c>
      <c r="C202" s="210" t="str">
        <f>IF($A202="","",VLOOKUP($A202,'Annex 2 EHV charges'!$A:$O,3,0))</f>
        <v/>
      </c>
      <c r="D202" s="209" t="str">
        <f>IF($A202="","",VLOOKUP($A202,'Annex 2 EHV charges'!$A:$O,7,0))</f>
        <v/>
      </c>
      <c r="E202" s="211" t="str">
        <f>IFERROR(IF(VLOOKUP($A202,'Annex 2 EHV charges'!$A:$O,8,FALSE)=0,"",VLOOKUP($A202,'Annex 2 EHV charges'!$A:$O,8,FALSE)),"")</f>
        <v/>
      </c>
      <c r="F202" s="212" t="str">
        <f>IFERROR(IF(VLOOKUP($A202,'Annex 2 EHV charges'!$A:$O,9,FALSE)=0,"",VLOOKUP($A202,'Annex 2 EHV charges'!$A:$O,9,FALSE)),"")</f>
        <v/>
      </c>
      <c r="G202" s="213" t="str">
        <f>IFERROR(IF(VLOOKUP($A202,'Annex 2 EHV charges'!$A:$O,10,FALSE)=0,"",VLOOKUP($A202,'Annex 2 EHV charges'!$A:$O,10,FALSE)),"")</f>
        <v/>
      </c>
      <c r="H202" s="213" t="str">
        <f>IFERROR(IF(VLOOKUP($A202,'Annex 2 EHV charges'!$A:$O,11,FALSE)=0,"",VLOOKUP($A202,'Annex 2 EHV charges'!$A:$O,11,FALSE)),"")</f>
        <v/>
      </c>
    </row>
    <row r="203" spans="1:8" x14ac:dyDescent="0.2">
      <c r="A203" s="209" t="str">
        <f t="array" ref="A203">IFERROR(INDEX('Annex 2 EHV charges'!$A$11:$A$260, MATCH(0, IF(ISBLANK('Annex 2 EHV charges'!$A$11:$A$260),1, COUNTIF(A$4:$A202, 'Annex 2 EHV charges'!$A$11:$A$260)), 0)),"")</f>
        <v/>
      </c>
      <c r="B203" s="209" t="str">
        <f>IF($A203="","",VLOOKUP($A203,'Annex 2 EHV charges'!$A:$O,2,0))</f>
        <v/>
      </c>
      <c r="C203" s="210" t="str">
        <f>IF($A203="","",VLOOKUP($A203,'Annex 2 EHV charges'!$A:$O,3,0))</f>
        <v/>
      </c>
      <c r="D203" s="209" t="str">
        <f>IF($A203="","",VLOOKUP($A203,'Annex 2 EHV charges'!$A:$O,7,0))</f>
        <v/>
      </c>
      <c r="E203" s="211" t="str">
        <f>IFERROR(IF(VLOOKUP($A203,'Annex 2 EHV charges'!$A:$O,8,FALSE)=0,"",VLOOKUP($A203,'Annex 2 EHV charges'!$A:$O,8,FALSE)),"")</f>
        <v/>
      </c>
      <c r="F203" s="212" t="str">
        <f>IFERROR(IF(VLOOKUP($A203,'Annex 2 EHV charges'!$A:$O,9,FALSE)=0,"",VLOOKUP($A203,'Annex 2 EHV charges'!$A:$O,9,FALSE)),"")</f>
        <v/>
      </c>
      <c r="G203" s="213" t="str">
        <f>IFERROR(IF(VLOOKUP($A203,'Annex 2 EHV charges'!$A:$O,10,FALSE)=0,"",VLOOKUP($A203,'Annex 2 EHV charges'!$A:$O,10,FALSE)),"")</f>
        <v/>
      </c>
      <c r="H203" s="213" t="str">
        <f>IFERROR(IF(VLOOKUP($A203,'Annex 2 EHV charges'!$A:$O,11,FALSE)=0,"",VLOOKUP($A203,'Annex 2 EHV charges'!$A:$O,11,FALSE)),"")</f>
        <v/>
      </c>
    </row>
    <row r="204" spans="1:8" x14ac:dyDescent="0.2">
      <c r="A204" s="209" t="str">
        <f t="array" ref="A204">IFERROR(INDEX('Annex 2 EHV charges'!$A$11:$A$260, MATCH(0, IF(ISBLANK('Annex 2 EHV charges'!$A$11:$A$260),1, COUNTIF(A$4:$A203, 'Annex 2 EHV charges'!$A$11:$A$260)), 0)),"")</f>
        <v/>
      </c>
      <c r="B204" s="209" t="str">
        <f>IF($A204="","",VLOOKUP($A204,'Annex 2 EHV charges'!$A:$O,2,0))</f>
        <v/>
      </c>
      <c r="C204" s="210" t="str">
        <f>IF($A204="","",VLOOKUP($A204,'Annex 2 EHV charges'!$A:$O,3,0))</f>
        <v/>
      </c>
      <c r="D204" s="209" t="str">
        <f>IF($A204="","",VLOOKUP($A204,'Annex 2 EHV charges'!$A:$O,7,0))</f>
        <v/>
      </c>
      <c r="E204" s="211" t="str">
        <f>IFERROR(IF(VLOOKUP($A204,'Annex 2 EHV charges'!$A:$O,8,FALSE)=0,"",VLOOKUP($A204,'Annex 2 EHV charges'!$A:$O,8,FALSE)),"")</f>
        <v/>
      </c>
      <c r="F204" s="212" t="str">
        <f>IFERROR(IF(VLOOKUP($A204,'Annex 2 EHV charges'!$A:$O,9,FALSE)=0,"",VLOOKUP($A204,'Annex 2 EHV charges'!$A:$O,9,FALSE)),"")</f>
        <v/>
      </c>
      <c r="G204" s="213" t="str">
        <f>IFERROR(IF(VLOOKUP($A204,'Annex 2 EHV charges'!$A:$O,10,FALSE)=0,"",VLOOKUP($A204,'Annex 2 EHV charges'!$A:$O,10,FALSE)),"")</f>
        <v/>
      </c>
      <c r="H204" s="213" t="str">
        <f>IFERROR(IF(VLOOKUP($A204,'Annex 2 EHV charges'!$A:$O,11,FALSE)=0,"",VLOOKUP($A204,'Annex 2 EHV charges'!$A:$O,11,FALSE)),"")</f>
        <v/>
      </c>
    </row>
    <row r="205" spans="1:8" x14ac:dyDescent="0.2">
      <c r="A205" s="209" t="str">
        <f t="array" ref="A205">IFERROR(INDEX('Annex 2 EHV charges'!$A$11:$A$260, MATCH(0, IF(ISBLANK('Annex 2 EHV charges'!$A$11:$A$260),1, COUNTIF(A$4:$A204, 'Annex 2 EHV charges'!$A$11:$A$260)), 0)),"")</f>
        <v/>
      </c>
      <c r="B205" s="209" t="str">
        <f>IF($A205="","",VLOOKUP($A205,'Annex 2 EHV charges'!$A:$O,2,0))</f>
        <v/>
      </c>
      <c r="C205" s="210" t="str">
        <f>IF($A205="","",VLOOKUP($A205,'Annex 2 EHV charges'!$A:$O,3,0))</f>
        <v/>
      </c>
      <c r="D205" s="209" t="str">
        <f>IF($A205="","",VLOOKUP($A205,'Annex 2 EHV charges'!$A:$O,7,0))</f>
        <v/>
      </c>
      <c r="E205" s="211" t="str">
        <f>IFERROR(IF(VLOOKUP($A205,'Annex 2 EHV charges'!$A:$O,8,FALSE)=0,"",VLOOKUP($A205,'Annex 2 EHV charges'!$A:$O,8,FALSE)),"")</f>
        <v/>
      </c>
      <c r="F205" s="212" t="str">
        <f>IFERROR(IF(VLOOKUP($A205,'Annex 2 EHV charges'!$A:$O,9,FALSE)=0,"",VLOOKUP($A205,'Annex 2 EHV charges'!$A:$O,9,FALSE)),"")</f>
        <v/>
      </c>
      <c r="G205" s="213" t="str">
        <f>IFERROR(IF(VLOOKUP($A205,'Annex 2 EHV charges'!$A:$O,10,FALSE)=0,"",VLOOKUP($A205,'Annex 2 EHV charges'!$A:$O,10,FALSE)),"")</f>
        <v/>
      </c>
      <c r="H205" s="213" t="str">
        <f>IFERROR(IF(VLOOKUP($A205,'Annex 2 EHV charges'!$A:$O,11,FALSE)=0,"",VLOOKUP($A205,'Annex 2 EHV charges'!$A:$O,11,FALSE)),"")</f>
        <v/>
      </c>
    </row>
    <row r="206" spans="1:8" x14ac:dyDescent="0.2">
      <c r="A206" s="209" t="str">
        <f t="array" ref="A206">IFERROR(INDEX('Annex 2 EHV charges'!$A$11:$A$260, MATCH(0, IF(ISBLANK('Annex 2 EHV charges'!$A$11:$A$260),1, COUNTIF(A$4:$A205, 'Annex 2 EHV charges'!$A$11:$A$260)), 0)),"")</f>
        <v/>
      </c>
      <c r="B206" s="209" t="str">
        <f>IF($A206="","",VLOOKUP($A206,'Annex 2 EHV charges'!$A:$O,2,0))</f>
        <v/>
      </c>
      <c r="C206" s="210" t="str">
        <f>IF($A206="","",VLOOKUP($A206,'Annex 2 EHV charges'!$A:$O,3,0))</f>
        <v/>
      </c>
      <c r="D206" s="209" t="str">
        <f>IF($A206="","",VLOOKUP($A206,'Annex 2 EHV charges'!$A:$O,7,0))</f>
        <v/>
      </c>
      <c r="E206" s="211" t="str">
        <f>IFERROR(IF(VLOOKUP($A206,'Annex 2 EHV charges'!$A:$O,8,FALSE)=0,"",VLOOKUP($A206,'Annex 2 EHV charges'!$A:$O,8,FALSE)),"")</f>
        <v/>
      </c>
      <c r="F206" s="212" t="str">
        <f>IFERROR(IF(VLOOKUP($A206,'Annex 2 EHV charges'!$A:$O,9,FALSE)=0,"",VLOOKUP($A206,'Annex 2 EHV charges'!$A:$O,9,FALSE)),"")</f>
        <v/>
      </c>
      <c r="G206" s="213" t="str">
        <f>IFERROR(IF(VLOOKUP($A206,'Annex 2 EHV charges'!$A:$O,10,FALSE)=0,"",VLOOKUP($A206,'Annex 2 EHV charges'!$A:$O,10,FALSE)),"")</f>
        <v/>
      </c>
      <c r="H206" s="213" t="str">
        <f>IFERROR(IF(VLOOKUP($A206,'Annex 2 EHV charges'!$A:$O,11,FALSE)=0,"",VLOOKUP($A206,'Annex 2 EHV charges'!$A:$O,11,FALSE)),"")</f>
        <v/>
      </c>
    </row>
    <row r="207" spans="1:8" x14ac:dyDescent="0.2">
      <c r="A207" s="209" t="str">
        <f t="array" ref="A207">IFERROR(INDEX('Annex 2 EHV charges'!$A$11:$A$260, MATCH(0, IF(ISBLANK('Annex 2 EHV charges'!$A$11:$A$260),1, COUNTIF(A$4:$A206, 'Annex 2 EHV charges'!$A$11:$A$260)), 0)),"")</f>
        <v/>
      </c>
      <c r="B207" s="209" t="str">
        <f>IF($A207="","",VLOOKUP($A207,'Annex 2 EHV charges'!$A:$O,2,0))</f>
        <v/>
      </c>
      <c r="C207" s="210" t="str">
        <f>IF($A207="","",VLOOKUP($A207,'Annex 2 EHV charges'!$A:$O,3,0))</f>
        <v/>
      </c>
      <c r="D207" s="209" t="str">
        <f>IF($A207="","",VLOOKUP($A207,'Annex 2 EHV charges'!$A:$O,7,0))</f>
        <v/>
      </c>
      <c r="E207" s="211" t="str">
        <f>IFERROR(IF(VLOOKUP($A207,'Annex 2 EHV charges'!$A:$O,8,FALSE)=0,"",VLOOKUP($A207,'Annex 2 EHV charges'!$A:$O,8,FALSE)),"")</f>
        <v/>
      </c>
      <c r="F207" s="212" t="str">
        <f>IFERROR(IF(VLOOKUP($A207,'Annex 2 EHV charges'!$A:$O,9,FALSE)=0,"",VLOOKUP($A207,'Annex 2 EHV charges'!$A:$O,9,FALSE)),"")</f>
        <v/>
      </c>
      <c r="G207" s="213" t="str">
        <f>IFERROR(IF(VLOOKUP($A207,'Annex 2 EHV charges'!$A:$O,10,FALSE)=0,"",VLOOKUP($A207,'Annex 2 EHV charges'!$A:$O,10,FALSE)),"")</f>
        <v/>
      </c>
      <c r="H207" s="213" t="str">
        <f>IFERROR(IF(VLOOKUP($A207,'Annex 2 EHV charges'!$A:$O,11,FALSE)=0,"",VLOOKUP($A207,'Annex 2 EHV charges'!$A:$O,11,FALSE)),"")</f>
        <v/>
      </c>
    </row>
    <row r="208" spans="1:8" x14ac:dyDescent="0.2">
      <c r="A208" s="209" t="str">
        <f t="array" ref="A208">IFERROR(INDEX('Annex 2 EHV charges'!$A$11:$A$260, MATCH(0, IF(ISBLANK('Annex 2 EHV charges'!$A$11:$A$260),1, COUNTIF(A$4:$A207, 'Annex 2 EHV charges'!$A$11:$A$260)), 0)),"")</f>
        <v/>
      </c>
      <c r="B208" s="209" t="str">
        <f>IF($A208="","",VLOOKUP($A208,'Annex 2 EHV charges'!$A:$O,2,0))</f>
        <v/>
      </c>
      <c r="C208" s="210" t="str">
        <f>IF($A208="","",VLOOKUP($A208,'Annex 2 EHV charges'!$A:$O,3,0))</f>
        <v/>
      </c>
      <c r="D208" s="209" t="str">
        <f>IF($A208="","",VLOOKUP($A208,'Annex 2 EHV charges'!$A:$O,7,0))</f>
        <v/>
      </c>
      <c r="E208" s="211" t="str">
        <f>IFERROR(IF(VLOOKUP($A208,'Annex 2 EHV charges'!$A:$O,8,FALSE)=0,"",VLOOKUP($A208,'Annex 2 EHV charges'!$A:$O,8,FALSE)),"")</f>
        <v/>
      </c>
      <c r="F208" s="212" t="str">
        <f>IFERROR(IF(VLOOKUP($A208,'Annex 2 EHV charges'!$A:$O,9,FALSE)=0,"",VLOOKUP($A208,'Annex 2 EHV charges'!$A:$O,9,FALSE)),"")</f>
        <v/>
      </c>
      <c r="G208" s="213" t="str">
        <f>IFERROR(IF(VLOOKUP($A208,'Annex 2 EHV charges'!$A:$O,10,FALSE)=0,"",VLOOKUP($A208,'Annex 2 EHV charges'!$A:$O,10,FALSE)),"")</f>
        <v/>
      </c>
      <c r="H208" s="213" t="str">
        <f>IFERROR(IF(VLOOKUP($A208,'Annex 2 EHV charges'!$A:$O,11,FALSE)=0,"",VLOOKUP($A208,'Annex 2 EHV charges'!$A:$O,11,FALSE)),"")</f>
        <v/>
      </c>
    </row>
    <row r="209" spans="1:8" x14ac:dyDescent="0.2">
      <c r="A209" s="209" t="str">
        <f t="array" ref="A209">IFERROR(INDEX('Annex 2 EHV charges'!$A$11:$A$260, MATCH(0, IF(ISBLANK('Annex 2 EHV charges'!$A$11:$A$260),1, COUNTIF(A$4:$A208, 'Annex 2 EHV charges'!$A$11:$A$260)), 0)),"")</f>
        <v/>
      </c>
      <c r="B209" s="209" t="str">
        <f>IF($A209="","",VLOOKUP($A209,'Annex 2 EHV charges'!$A:$O,2,0))</f>
        <v/>
      </c>
      <c r="C209" s="210" t="str">
        <f>IF($A209="","",VLOOKUP($A209,'Annex 2 EHV charges'!$A:$O,3,0))</f>
        <v/>
      </c>
      <c r="D209" s="209" t="str">
        <f>IF($A209="","",VLOOKUP($A209,'Annex 2 EHV charges'!$A:$O,7,0))</f>
        <v/>
      </c>
      <c r="E209" s="211" t="str">
        <f>IFERROR(IF(VLOOKUP($A209,'Annex 2 EHV charges'!$A:$O,8,FALSE)=0,"",VLOOKUP($A209,'Annex 2 EHV charges'!$A:$O,8,FALSE)),"")</f>
        <v/>
      </c>
      <c r="F209" s="212" t="str">
        <f>IFERROR(IF(VLOOKUP($A209,'Annex 2 EHV charges'!$A:$O,9,FALSE)=0,"",VLOOKUP($A209,'Annex 2 EHV charges'!$A:$O,9,FALSE)),"")</f>
        <v/>
      </c>
      <c r="G209" s="213" t="str">
        <f>IFERROR(IF(VLOOKUP($A209,'Annex 2 EHV charges'!$A:$O,10,FALSE)=0,"",VLOOKUP($A209,'Annex 2 EHV charges'!$A:$O,10,FALSE)),"")</f>
        <v/>
      </c>
      <c r="H209" s="213" t="str">
        <f>IFERROR(IF(VLOOKUP($A209,'Annex 2 EHV charges'!$A:$O,11,FALSE)=0,"",VLOOKUP($A209,'Annex 2 EHV charges'!$A:$O,11,FALSE)),"")</f>
        <v/>
      </c>
    </row>
    <row r="210" spans="1:8" x14ac:dyDescent="0.2">
      <c r="A210" s="209" t="str">
        <f t="array" ref="A210">IFERROR(INDEX('Annex 2 EHV charges'!$A$11:$A$260, MATCH(0, IF(ISBLANK('Annex 2 EHV charges'!$A$11:$A$260),1, COUNTIF(A$4:$A209, 'Annex 2 EHV charges'!$A$11:$A$260)), 0)),"")</f>
        <v/>
      </c>
      <c r="B210" s="209" t="str">
        <f>IF($A210="","",VLOOKUP($A210,'Annex 2 EHV charges'!$A:$O,2,0))</f>
        <v/>
      </c>
      <c r="C210" s="210" t="str">
        <f>IF($A210="","",VLOOKUP($A210,'Annex 2 EHV charges'!$A:$O,3,0))</f>
        <v/>
      </c>
      <c r="D210" s="209" t="str">
        <f>IF($A210="","",VLOOKUP($A210,'Annex 2 EHV charges'!$A:$O,7,0))</f>
        <v/>
      </c>
      <c r="E210" s="211" t="str">
        <f>IFERROR(IF(VLOOKUP($A210,'Annex 2 EHV charges'!$A:$O,8,FALSE)=0,"",VLOOKUP($A210,'Annex 2 EHV charges'!$A:$O,8,FALSE)),"")</f>
        <v/>
      </c>
      <c r="F210" s="212" t="str">
        <f>IFERROR(IF(VLOOKUP($A210,'Annex 2 EHV charges'!$A:$O,9,FALSE)=0,"",VLOOKUP($A210,'Annex 2 EHV charges'!$A:$O,9,FALSE)),"")</f>
        <v/>
      </c>
      <c r="G210" s="213" t="str">
        <f>IFERROR(IF(VLOOKUP($A210,'Annex 2 EHV charges'!$A:$O,10,FALSE)=0,"",VLOOKUP($A210,'Annex 2 EHV charges'!$A:$O,10,FALSE)),"")</f>
        <v/>
      </c>
      <c r="H210" s="213" t="str">
        <f>IFERROR(IF(VLOOKUP($A210,'Annex 2 EHV charges'!$A:$O,11,FALSE)=0,"",VLOOKUP($A210,'Annex 2 EHV charges'!$A:$O,11,FALSE)),"")</f>
        <v/>
      </c>
    </row>
    <row r="211" spans="1:8" x14ac:dyDescent="0.2">
      <c r="A211" s="209" t="str">
        <f t="array" ref="A211">IFERROR(INDEX('Annex 2 EHV charges'!$A$11:$A$260, MATCH(0, IF(ISBLANK('Annex 2 EHV charges'!$A$11:$A$260),1, COUNTIF(A$4:$A210, 'Annex 2 EHV charges'!$A$11:$A$260)), 0)),"")</f>
        <v/>
      </c>
      <c r="B211" s="209" t="str">
        <f>IF($A211="","",VLOOKUP($A211,'Annex 2 EHV charges'!$A:$O,2,0))</f>
        <v/>
      </c>
      <c r="C211" s="210" t="str">
        <f>IF($A211="","",VLOOKUP($A211,'Annex 2 EHV charges'!$A:$O,3,0))</f>
        <v/>
      </c>
      <c r="D211" s="209" t="str">
        <f>IF($A211="","",VLOOKUP($A211,'Annex 2 EHV charges'!$A:$O,7,0))</f>
        <v/>
      </c>
      <c r="E211" s="211" t="str">
        <f>IFERROR(IF(VLOOKUP($A211,'Annex 2 EHV charges'!$A:$O,8,FALSE)=0,"",VLOOKUP($A211,'Annex 2 EHV charges'!$A:$O,8,FALSE)),"")</f>
        <v/>
      </c>
      <c r="F211" s="212" t="str">
        <f>IFERROR(IF(VLOOKUP($A211,'Annex 2 EHV charges'!$A:$O,9,FALSE)=0,"",VLOOKUP($A211,'Annex 2 EHV charges'!$A:$O,9,FALSE)),"")</f>
        <v/>
      </c>
      <c r="G211" s="213" t="str">
        <f>IFERROR(IF(VLOOKUP($A211,'Annex 2 EHV charges'!$A:$O,10,FALSE)=0,"",VLOOKUP($A211,'Annex 2 EHV charges'!$A:$O,10,FALSE)),"")</f>
        <v/>
      </c>
      <c r="H211" s="213" t="str">
        <f>IFERROR(IF(VLOOKUP($A211,'Annex 2 EHV charges'!$A:$O,11,FALSE)=0,"",VLOOKUP($A211,'Annex 2 EHV charges'!$A:$O,11,FALSE)),"")</f>
        <v/>
      </c>
    </row>
    <row r="212" spans="1:8" x14ac:dyDescent="0.2">
      <c r="A212" s="209" t="str">
        <f t="array" ref="A212">IFERROR(INDEX('Annex 2 EHV charges'!$A$11:$A$260, MATCH(0, IF(ISBLANK('Annex 2 EHV charges'!$A$11:$A$260),1, COUNTIF(A$4:$A211, 'Annex 2 EHV charges'!$A$11:$A$260)), 0)),"")</f>
        <v/>
      </c>
      <c r="B212" s="209" t="str">
        <f>IF($A212="","",VLOOKUP($A212,'Annex 2 EHV charges'!$A:$O,2,0))</f>
        <v/>
      </c>
      <c r="C212" s="210" t="str">
        <f>IF($A212="","",VLOOKUP($A212,'Annex 2 EHV charges'!$A:$O,3,0))</f>
        <v/>
      </c>
      <c r="D212" s="209" t="str">
        <f>IF($A212="","",VLOOKUP($A212,'Annex 2 EHV charges'!$A:$O,7,0))</f>
        <v/>
      </c>
      <c r="E212" s="211" t="str">
        <f>IFERROR(IF(VLOOKUP($A212,'Annex 2 EHV charges'!$A:$O,8,FALSE)=0,"",VLOOKUP($A212,'Annex 2 EHV charges'!$A:$O,8,FALSE)),"")</f>
        <v/>
      </c>
      <c r="F212" s="212" t="str">
        <f>IFERROR(IF(VLOOKUP($A212,'Annex 2 EHV charges'!$A:$O,9,FALSE)=0,"",VLOOKUP($A212,'Annex 2 EHV charges'!$A:$O,9,FALSE)),"")</f>
        <v/>
      </c>
      <c r="G212" s="213" t="str">
        <f>IFERROR(IF(VLOOKUP($A212,'Annex 2 EHV charges'!$A:$O,10,FALSE)=0,"",VLOOKUP($A212,'Annex 2 EHV charges'!$A:$O,10,FALSE)),"")</f>
        <v/>
      </c>
      <c r="H212" s="213" t="str">
        <f>IFERROR(IF(VLOOKUP($A212,'Annex 2 EHV charges'!$A:$O,11,FALSE)=0,"",VLOOKUP($A212,'Annex 2 EHV charges'!$A:$O,11,FALSE)),"")</f>
        <v/>
      </c>
    </row>
    <row r="213" spans="1:8" x14ac:dyDescent="0.2">
      <c r="A213" s="209" t="str">
        <f t="array" ref="A213">IFERROR(INDEX('Annex 2 EHV charges'!$A$11:$A$260, MATCH(0, IF(ISBLANK('Annex 2 EHV charges'!$A$11:$A$260),1, COUNTIF(A$4:$A212, 'Annex 2 EHV charges'!$A$11:$A$260)), 0)),"")</f>
        <v/>
      </c>
      <c r="B213" s="209" t="str">
        <f>IF($A213="","",VLOOKUP($A213,'Annex 2 EHV charges'!$A:$O,2,0))</f>
        <v/>
      </c>
      <c r="C213" s="210" t="str">
        <f>IF($A213="","",VLOOKUP($A213,'Annex 2 EHV charges'!$A:$O,3,0))</f>
        <v/>
      </c>
      <c r="D213" s="209" t="str">
        <f>IF($A213="","",VLOOKUP($A213,'Annex 2 EHV charges'!$A:$O,7,0))</f>
        <v/>
      </c>
      <c r="E213" s="211" t="str">
        <f>IFERROR(IF(VLOOKUP($A213,'Annex 2 EHV charges'!$A:$O,8,FALSE)=0,"",VLOOKUP($A213,'Annex 2 EHV charges'!$A:$O,8,FALSE)),"")</f>
        <v/>
      </c>
      <c r="F213" s="212" t="str">
        <f>IFERROR(IF(VLOOKUP($A213,'Annex 2 EHV charges'!$A:$O,9,FALSE)=0,"",VLOOKUP($A213,'Annex 2 EHV charges'!$A:$O,9,FALSE)),"")</f>
        <v/>
      </c>
      <c r="G213" s="213" t="str">
        <f>IFERROR(IF(VLOOKUP($A213,'Annex 2 EHV charges'!$A:$O,10,FALSE)=0,"",VLOOKUP($A213,'Annex 2 EHV charges'!$A:$O,10,FALSE)),"")</f>
        <v/>
      </c>
      <c r="H213" s="213" t="str">
        <f>IFERROR(IF(VLOOKUP($A213,'Annex 2 EHV charges'!$A:$O,11,FALSE)=0,"",VLOOKUP($A213,'Annex 2 EHV charges'!$A:$O,11,FALSE)),"")</f>
        <v/>
      </c>
    </row>
    <row r="214" spans="1:8" x14ac:dyDescent="0.2">
      <c r="A214" s="209" t="str">
        <f t="array" ref="A214">IFERROR(INDEX('Annex 2 EHV charges'!$A$11:$A$260, MATCH(0, IF(ISBLANK('Annex 2 EHV charges'!$A$11:$A$260),1, COUNTIF(A$4:$A213, 'Annex 2 EHV charges'!$A$11:$A$260)), 0)),"")</f>
        <v/>
      </c>
      <c r="B214" s="209" t="str">
        <f>IF($A214="","",VLOOKUP($A214,'Annex 2 EHV charges'!$A:$O,2,0))</f>
        <v/>
      </c>
      <c r="C214" s="210" t="str">
        <f>IF($A214="","",VLOOKUP($A214,'Annex 2 EHV charges'!$A:$O,3,0))</f>
        <v/>
      </c>
      <c r="D214" s="209" t="str">
        <f>IF($A214="","",VLOOKUP($A214,'Annex 2 EHV charges'!$A:$O,7,0))</f>
        <v/>
      </c>
      <c r="E214" s="211" t="str">
        <f>IFERROR(IF(VLOOKUP($A214,'Annex 2 EHV charges'!$A:$O,8,FALSE)=0,"",VLOOKUP($A214,'Annex 2 EHV charges'!$A:$O,8,FALSE)),"")</f>
        <v/>
      </c>
      <c r="F214" s="212" t="str">
        <f>IFERROR(IF(VLOOKUP($A214,'Annex 2 EHV charges'!$A:$O,9,FALSE)=0,"",VLOOKUP($A214,'Annex 2 EHV charges'!$A:$O,9,FALSE)),"")</f>
        <v/>
      </c>
      <c r="G214" s="213" t="str">
        <f>IFERROR(IF(VLOOKUP($A214,'Annex 2 EHV charges'!$A:$O,10,FALSE)=0,"",VLOOKUP($A214,'Annex 2 EHV charges'!$A:$O,10,FALSE)),"")</f>
        <v/>
      </c>
      <c r="H214" s="213" t="str">
        <f>IFERROR(IF(VLOOKUP($A214,'Annex 2 EHV charges'!$A:$O,11,FALSE)=0,"",VLOOKUP($A214,'Annex 2 EHV charges'!$A:$O,11,FALSE)),"")</f>
        <v/>
      </c>
    </row>
    <row r="215" spans="1:8" x14ac:dyDescent="0.2">
      <c r="A215" s="209" t="str">
        <f t="array" ref="A215">IFERROR(INDEX('Annex 2 EHV charges'!$A$11:$A$260, MATCH(0, IF(ISBLANK('Annex 2 EHV charges'!$A$11:$A$260),1, COUNTIF(A$4:$A214, 'Annex 2 EHV charges'!$A$11:$A$260)), 0)),"")</f>
        <v/>
      </c>
      <c r="B215" s="209" t="str">
        <f>IF($A215="","",VLOOKUP($A215,'Annex 2 EHV charges'!$A:$O,2,0))</f>
        <v/>
      </c>
      <c r="C215" s="210" t="str">
        <f>IF($A215="","",VLOOKUP($A215,'Annex 2 EHV charges'!$A:$O,3,0))</f>
        <v/>
      </c>
      <c r="D215" s="209" t="str">
        <f>IF($A215="","",VLOOKUP($A215,'Annex 2 EHV charges'!$A:$O,7,0))</f>
        <v/>
      </c>
      <c r="E215" s="211" t="str">
        <f>IFERROR(IF(VLOOKUP($A215,'Annex 2 EHV charges'!$A:$O,8,FALSE)=0,"",VLOOKUP($A215,'Annex 2 EHV charges'!$A:$O,8,FALSE)),"")</f>
        <v/>
      </c>
      <c r="F215" s="212" t="str">
        <f>IFERROR(IF(VLOOKUP($A215,'Annex 2 EHV charges'!$A:$O,9,FALSE)=0,"",VLOOKUP($A215,'Annex 2 EHV charges'!$A:$O,9,FALSE)),"")</f>
        <v/>
      </c>
      <c r="G215" s="213" t="str">
        <f>IFERROR(IF(VLOOKUP($A215,'Annex 2 EHV charges'!$A:$O,10,FALSE)=0,"",VLOOKUP($A215,'Annex 2 EHV charges'!$A:$O,10,FALSE)),"")</f>
        <v/>
      </c>
      <c r="H215" s="213" t="str">
        <f>IFERROR(IF(VLOOKUP($A215,'Annex 2 EHV charges'!$A:$O,11,FALSE)=0,"",VLOOKUP($A215,'Annex 2 EHV charges'!$A:$O,11,FALSE)),"")</f>
        <v/>
      </c>
    </row>
    <row r="216" spans="1:8" x14ac:dyDescent="0.2">
      <c r="A216" s="209" t="str">
        <f t="array" ref="A216">IFERROR(INDEX('Annex 2 EHV charges'!$A$11:$A$260, MATCH(0, IF(ISBLANK('Annex 2 EHV charges'!$A$11:$A$260),1, COUNTIF(A$4:$A215, 'Annex 2 EHV charges'!$A$11:$A$260)), 0)),"")</f>
        <v/>
      </c>
      <c r="B216" s="209" t="str">
        <f>IF($A216="","",VLOOKUP($A216,'Annex 2 EHV charges'!$A:$O,2,0))</f>
        <v/>
      </c>
      <c r="C216" s="210" t="str">
        <f>IF($A216="","",VLOOKUP($A216,'Annex 2 EHV charges'!$A:$O,3,0))</f>
        <v/>
      </c>
      <c r="D216" s="209" t="str">
        <f>IF($A216="","",VLOOKUP($A216,'Annex 2 EHV charges'!$A:$O,7,0))</f>
        <v/>
      </c>
      <c r="E216" s="211" t="str">
        <f>IFERROR(IF(VLOOKUP($A216,'Annex 2 EHV charges'!$A:$O,8,FALSE)=0,"",VLOOKUP($A216,'Annex 2 EHV charges'!$A:$O,8,FALSE)),"")</f>
        <v/>
      </c>
      <c r="F216" s="212" t="str">
        <f>IFERROR(IF(VLOOKUP($A216,'Annex 2 EHV charges'!$A:$O,9,FALSE)=0,"",VLOOKUP($A216,'Annex 2 EHV charges'!$A:$O,9,FALSE)),"")</f>
        <v/>
      </c>
      <c r="G216" s="213" t="str">
        <f>IFERROR(IF(VLOOKUP($A216,'Annex 2 EHV charges'!$A:$O,10,FALSE)=0,"",VLOOKUP($A216,'Annex 2 EHV charges'!$A:$O,10,FALSE)),"")</f>
        <v/>
      </c>
      <c r="H216" s="213" t="str">
        <f>IFERROR(IF(VLOOKUP($A216,'Annex 2 EHV charges'!$A:$O,11,FALSE)=0,"",VLOOKUP($A216,'Annex 2 EHV charges'!$A:$O,11,FALSE)),"")</f>
        <v/>
      </c>
    </row>
    <row r="217" spans="1:8" x14ac:dyDescent="0.2">
      <c r="A217" s="209" t="str">
        <f t="array" ref="A217">IFERROR(INDEX('Annex 2 EHV charges'!$A$11:$A$260, MATCH(0, IF(ISBLANK('Annex 2 EHV charges'!$A$11:$A$260),1, COUNTIF(A$4:$A216, 'Annex 2 EHV charges'!$A$11:$A$260)), 0)),"")</f>
        <v/>
      </c>
      <c r="B217" s="209" t="str">
        <f>IF($A217="","",VLOOKUP($A217,'Annex 2 EHV charges'!$A:$O,2,0))</f>
        <v/>
      </c>
      <c r="C217" s="210" t="str">
        <f>IF($A217="","",VLOOKUP($A217,'Annex 2 EHV charges'!$A:$O,3,0))</f>
        <v/>
      </c>
      <c r="D217" s="209" t="str">
        <f>IF($A217="","",VLOOKUP($A217,'Annex 2 EHV charges'!$A:$O,7,0))</f>
        <v/>
      </c>
      <c r="E217" s="211" t="str">
        <f>IFERROR(IF(VLOOKUP($A217,'Annex 2 EHV charges'!$A:$O,8,FALSE)=0,"",VLOOKUP($A217,'Annex 2 EHV charges'!$A:$O,8,FALSE)),"")</f>
        <v/>
      </c>
      <c r="F217" s="212" t="str">
        <f>IFERROR(IF(VLOOKUP($A217,'Annex 2 EHV charges'!$A:$O,9,FALSE)=0,"",VLOOKUP($A217,'Annex 2 EHV charges'!$A:$O,9,FALSE)),"")</f>
        <v/>
      </c>
      <c r="G217" s="213" t="str">
        <f>IFERROR(IF(VLOOKUP($A217,'Annex 2 EHV charges'!$A:$O,10,FALSE)=0,"",VLOOKUP($A217,'Annex 2 EHV charges'!$A:$O,10,FALSE)),"")</f>
        <v/>
      </c>
      <c r="H217" s="213" t="str">
        <f>IFERROR(IF(VLOOKUP($A217,'Annex 2 EHV charges'!$A:$O,11,FALSE)=0,"",VLOOKUP($A217,'Annex 2 EHV charges'!$A:$O,11,FALSE)),"")</f>
        <v/>
      </c>
    </row>
    <row r="218" spans="1:8" x14ac:dyDescent="0.2">
      <c r="A218" s="209" t="str">
        <f t="array" ref="A218">IFERROR(INDEX('Annex 2 EHV charges'!$A$11:$A$260, MATCH(0, IF(ISBLANK('Annex 2 EHV charges'!$A$11:$A$260),1, COUNTIF(A$4:$A217, 'Annex 2 EHV charges'!$A$11:$A$260)), 0)),"")</f>
        <v/>
      </c>
      <c r="B218" s="209" t="str">
        <f>IF($A218="","",VLOOKUP($A218,'Annex 2 EHV charges'!$A:$O,2,0))</f>
        <v/>
      </c>
      <c r="C218" s="210" t="str">
        <f>IF($A218="","",VLOOKUP($A218,'Annex 2 EHV charges'!$A:$O,3,0))</f>
        <v/>
      </c>
      <c r="D218" s="209" t="str">
        <f>IF($A218="","",VLOOKUP($A218,'Annex 2 EHV charges'!$A:$O,7,0))</f>
        <v/>
      </c>
      <c r="E218" s="211" t="str">
        <f>IFERROR(IF(VLOOKUP($A218,'Annex 2 EHV charges'!$A:$O,8,FALSE)=0,"",VLOOKUP($A218,'Annex 2 EHV charges'!$A:$O,8,FALSE)),"")</f>
        <v/>
      </c>
      <c r="F218" s="212" t="str">
        <f>IFERROR(IF(VLOOKUP($A218,'Annex 2 EHV charges'!$A:$O,9,FALSE)=0,"",VLOOKUP($A218,'Annex 2 EHV charges'!$A:$O,9,FALSE)),"")</f>
        <v/>
      </c>
      <c r="G218" s="213" t="str">
        <f>IFERROR(IF(VLOOKUP($A218,'Annex 2 EHV charges'!$A:$O,10,FALSE)=0,"",VLOOKUP($A218,'Annex 2 EHV charges'!$A:$O,10,FALSE)),"")</f>
        <v/>
      </c>
      <c r="H218" s="213" t="str">
        <f>IFERROR(IF(VLOOKUP($A218,'Annex 2 EHV charges'!$A:$O,11,FALSE)=0,"",VLOOKUP($A218,'Annex 2 EHV charges'!$A:$O,11,FALSE)),"")</f>
        <v/>
      </c>
    </row>
    <row r="219" spans="1:8" x14ac:dyDescent="0.2">
      <c r="A219" s="209" t="str">
        <f t="array" ref="A219">IFERROR(INDEX('Annex 2 EHV charges'!$A$11:$A$260, MATCH(0, IF(ISBLANK('Annex 2 EHV charges'!$A$11:$A$260),1, COUNTIF(A$4:$A218, 'Annex 2 EHV charges'!$A$11:$A$260)), 0)),"")</f>
        <v/>
      </c>
      <c r="B219" s="209" t="str">
        <f>IF($A219="","",VLOOKUP($A219,'Annex 2 EHV charges'!$A:$O,2,0))</f>
        <v/>
      </c>
      <c r="C219" s="210" t="str">
        <f>IF($A219="","",VLOOKUP($A219,'Annex 2 EHV charges'!$A:$O,3,0))</f>
        <v/>
      </c>
      <c r="D219" s="209" t="str">
        <f>IF($A219="","",VLOOKUP($A219,'Annex 2 EHV charges'!$A:$O,7,0))</f>
        <v/>
      </c>
      <c r="E219" s="211" t="str">
        <f>IFERROR(IF(VLOOKUP($A219,'Annex 2 EHV charges'!$A:$O,8,FALSE)=0,"",VLOOKUP($A219,'Annex 2 EHV charges'!$A:$O,8,FALSE)),"")</f>
        <v/>
      </c>
      <c r="F219" s="212" t="str">
        <f>IFERROR(IF(VLOOKUP($A219,'Annex 2 EHV charges'!$A:$O,9,FALSE)=0,"",VLOOKUP($A219,'Annex 2 EHV charges'!$A:$O,9,FALSE)),"")</f>
        <v/>
      </c>
      <c r="G219" s="213" t="str">
        <f>IFERROR(IF(VLOOKUP($A219,'Annex 2 EHV charges'!$A:$O,10,FALSE)=0,"",VLOOKUP($A219,'Annex 2 EHV charges'!$A:$O,10,FALSE)),"")</f>
        <v/>
      </c>
      <c r="H219" s="213" t="str">
        <f>IFERROR(IF(VLOOKUP($A219,'Annex 2 EHV charges'!$A:$O,11,FALSE)=0,"",VLOOKUP($A219,'Annex 2 EHV charges'!$A:$O,11,FALSE)),"")</f>
        <v/>
      </c>
    </row>
    <row r="220" spans="1:8" x14ac:dyDescent="0.2">
      <c r="A220" s="209" t="str">
        <f t="array" ref="A220">IFERROR(INDEX('Annex 2 EHV charges'!$A$11:$A$260, MATCH(0, IF(ISBLANK('Annex 2 EHV charges'!$A$11:$A$260),1, COUNTIF(A$4:$A219, 'Annex 2 EHV charges'!$A$11:$A$260)), 0)),"")</f>
        <v/>
      </c>
      <c r="B220" s="209" t="str">
        <f>IF($A220="","",VLOOKUP($A220,'Annex 2 EHV charges'!$A:$O,2,0))</f>
        <v/>
      </c>
      <c r="C220" s="210" t="str">
        <f>IF($A220="","",VLOOKUP($A220,'Annex 2 EHV charges'!$A:$O,3,0))</f>
        <v/>
      </c>
      <c r="D220" s="209" t="str">
        <f>IF($A220="","",VLOOKUP($A220,'Annex 2 EHV charges'!$A:$O,7,0))</f>
        <v/>
      </c>
      <c r="E220" s="211" t="str">
        <f>IFERROR(IF(VLOOKUP($A220,'Annex 2 EHV charges'!$A:$O,8,FALSE)=0,"",VLOOKUP($A220,'Annex 2 EHV charges'!$A:$O,8,FALSE)),"")</f>
        <v/>
      </c>
      <c r="F220" s="212" t="str">
        <f>IFERROR(IF(VLOOKUP($A220,'Annex 2 EHV charges'!$A:$O,9,FALSE)=0,"",VLOOKUP($A220,'Annex 2 EHV charges'!$A:$O,9,FALSE)),"")</f>
        <v/>
      </c>
      <c r="G220" s="213" t="str">
        <f>IFERROR(IF(VLOOKUP($A220,'Annex 2 EHV charges'!$A:$O,10,FALSE)=0,"",VLOOKUP($A220,'Annex 2 EHV charges'!$A:$O,10,FALSE)),"")</f>
        <v/>
      </c>
      <c r="H220" s="213" t="str">
        <f>IFERROR(IF(VLOOKUP($A220,'Annex 2 EHV charges'!$A:$O,11,FALSE)=0,"",VLOOKUP($A220,'Annex 2 EHV charges'!$A:$O,11,FALSE)),"")</f>
        <v/>
      </c>
    </row>
    <row r="221" spans="1:8" x14ac:dyDescent="0.2">
      <c r="A221" s="209" t="str">
        <f t="array" ref="A221">IFERROR(INDEX('Annex 2 EHV charges'!$A$11:$A$260, MATCH(0, IF(ISBLANK('Annex 2 EHV charges'!$A$11:$A$260),1, COUNTIF(A$4:$A220, 'Annex 2 EHV charges'!$A$11:$A$260)), 0)),"")</f>
        <v/>
      </c>
      <c r="B221" s="209" t="str">
        <f>IF($A221="","",VLOOKUP($A221,'Annex 2 EHV charges'!$A:$O,2,0))</f>
        <v/>
      </c>
      <c r="C221" s="210" t="str">
        <f>IF($A221="","",VLOOKUP($A221,'Annex 2 EHV charges'!$A:$O,3,0))</f>
        <v/>
      </c>
      <c r="D221" s="209" t="str">
        <f>IF($A221="","",VLOOKUP($A221,'Annex 2 EHV charges'!$A:$O,7,0))</f>
        <v/>
      </c>
      <c r="E221" s="211" t="str">
        <f>IFERROR(IF(VLOOKUP($A221,'Annex 2 EHV charges'!$A:$O,8,FALSE)=0,"",VLOOKUP($A221,'Annex 2 EHV charges'!$A:$O,8,FALSE)),"")</f>
        <v/>
      </c>
      <c r="F221" s="212" t="str">
        <f>IFERROR(IF(VLOOKUP($A221,'Annex 2 EHV charges'!$A:$O,9,FALSE)=0,"",VLOOKUP($A221,'Annex 2 EHV charges'!$A:$O,9,FALSE)),"")</f>
        <v/>
      </c>
      <c r="G221" s="213" t="str">
        <f>IFERROR(IF(VLOOKUP($A221,'Annex 2 EHV charges'!$A:$O,10,FALSE)=0,"",VLOOKUP($A221,'Annex 2 EHV charges'!$A:$O,10,FALSE)),"")</f>
        <v/>
      </c>
      <c r="H221" s="213" t="str">
        <f>IFERROR(IF(VLOOKUP($A221,'Annex 2 EHV charges'!$A:$O,11,FALSE)=0,"",VLOOKUP($A221,'Annex 2 EHV charges'!$A:$O,11,FALSE)),"")</f>
        <v/>
      </c>
    </row>
    <row r="222" spans="1:8" x14ac:dyDescent="0.2">
      <c r="A222" s="209" t="str">
        <f t="array" ref="A222">IFERROR(INDEX('Annex 2 EHV charges'!$A$11:$A$260, MATCH(0, IF(ISBLANK('Annex 2 EHV charges'!$A$11:$A$260),1, COUNTIF(A$4:$A221, 'Annex 2 EHV charges'!$A$11:$A$260)), 0)),"")</f>
        <v/>
      </c>
      <c r="B222" s="209" t="str">
        <f>IF($A222="","",VLOOKUP($A222,'Annex 2 EHV charges'!$A:$O,2,0))</f>
        <v/>
      </c>
      <c r="C222" s="210" t="str">
        <f>IF($A222="","",VLOOKUP($A222,'Annex 2 EHV charges'!$A:$O,3,0))</f>
        <v/>
      </c>
      <c r="D222" s="209" t="str">
        <f>IF($A222="","",VLOOKUP($A222,'Annex 2 EHV charges'!$A:$O,7,0))</f>
        <v/>
      </c>
      <c r="E222" s="211" t="str">
        <f>IFERROR(IF(VLOOKUP($A222,'Annex 2 EHV charges'!$A:$O,8,FALSE)=0,"",VLOOKUP($A222,'Annex 2 EHV charges'!$A:$O,8,FALSE)),"")</f>
        <v/>
      </c>
      <c r="F222" s="212" t="str">
        <f>IFERROR(IF(VLOOKUP($A222,'Annex 2 EHV charges'!$A:$O,9,FALSE)=0,"",VLOOKUP($A222,'Annex 2 EHV charges'!$A:$O,9,FALSE)),"")</f>
        <v/>
      </c>
      <c r="G222" s="213" t="str">
        <f>IFERROR(IF(VLOOKUP($A222,'Annex 2 EHV charges'!$A:$O,10,FALSE)=0,"",VLOOKUP($A222,'Annex 2 EHV charges'!$A:$O,10,FALSE)),"")</f>
        <v/>
      </c>
      <c r="H222" s="213" t="str">
        <f>IFERROR(IF(VLOOKUP($A222,'Annex 2 EHV charges'!$A:$O,11,FALSE)=0,"",VLOOKUP($A222,'Annex 2 EHV charges'!$A:$O,11,FALSE)),"")</f>
        <v/>
      </c>
    </row>
    <row r="223" spans="1:8" x14ac:dyDescent="0.2">
      <c r="A223" s="209" t="str">
        <f t="array" ref="A223">IFERROR(INDEX('Annex 2 EHV charges'!$A$11:$A$260, MATCH(0, IF(ISBLANK('Annex 2 EHV charges'!$A$11:$A$260),1, COUNTIF(A$4:$A222, 'Annex 2 EHV charges'!$A$11:$A$260)), 0)),"")</f>
        <v/>
      </c>
      <c r="B223" s="209" t="str">
        <f>IF($A223="","",VLOOKUP($A223,'Annex 2 EHV charges'!$A:$O,2,0))</f>
        <v/>
      </c>
      <c r="C223" s="210" t="str">
        <f>IF($A223="","",VLOOKUP($A223,'Annex 2 EHV charges'!$A:$O,3,0))</f>
        <v/>
      </c>
      <c r="D223" s="209" t="str">
        <f>IF($A223="","",VLOOKUP($A223,'Annex 2 EHV charges'!$A:$O,7,0))</f>
        <v/>
      </c>
      <c r="E223" s="211" t="str">
        <f>IFERROR(IF(VLOOKUP($A223,'Annex 2 EHV charges'!$A:$O,8,FALSE)=0,"",VLOOKUP($A223,'Annex 2 EHV charges'!$A:$O,8,FALSE)),"")</f>
        <v/>
      </c>
      <c r="F223" s="212" t="str">
        <f>IFERROR(IF(VLOOKUP($A223,'Annex 2 EHV charges'!$A:$O,9,FALSE)=0,"",VLOOKUP($A223,'Annex 2 EHV charges'!$A:$O,9,FALSE)),"")</f>
        <v/>
      </c>
      <c r="G223" s="213" t="str">
        <f>IFERROR(IF(VLOOKUP($A223,'Annex 2 EHV charges'!$A:$O,10,FALSE)=0,"",VLOOKUP($A223,'Annex 2 EHV charges'!$A:$O,10,FALSE)),"")</f>
        <v/>
      </c>
      <c r="H223" s="213" t="str">
        <f>IFERROR(IF(VLOOKUP($A223,'Annex 2 EHV charges'!$A:$O,11,FALSE)=0,"",VLOOKUP($A223,'Annex 2 EHV charges'!$A:$O,11,FALSE)),"")</f>
        <v/>
      </c>
    </row>
    <row r="224" spans="1:8" x14ac:dyDescent="0.2">
      <c r="A224" s="209" t="str">
        <f t="array" ref="A224">IFERROR(INDEX('Annex 2 EHV charges'!$A$11:$A$260, MATCH(0, IF(ISBLANK('Annex 2 EHV charges'!$A$11:$A$260),1, COUNTIF(A$4:$A223, 'Annex 2 EHV charges'!$A$11:$A$260)), 0)),"")</f>
        <v/>
      </c>
      <c r="B224" s="209" t="str">
        <f>IF($A224="","",VLOOKUP($A224,'Annex 2 EHV charges'!$A:$O,2,0))</f>
        <v/>
      </c>
      <c r="C224" s="210" t="str">
        <f>IF($A224="","",VLOOKUP($A224,'Annex 2 EHV charges'!$A:$O,3,0))</f>
        <v/>
      </c>
      <c r="D224" s="209" t="str">
        <f>IF($A224="","",VLOOKUP($A224,'Annex 2 EHV charges'!$A:$O,7,0))</f>
        <v/>
      </c>
      <c r="E224" s="211" t="str">
        <f>IFERROR(IF(VLOOKUP($A224,'Annex 2 EHV charges'!$A:$O,8,FALSE)=0,"",VLOOKUP($A224,'Annex 2 EHV charges'!$A:$O,8,FALSE)),"")</f>
        <v/>
      </c>
      <c r="F224" s="212" t="str">
        <f>IFERROR(IF(VLOOKUP($A224,'Annex 2 EHV charges'!$A:$O,9,FALSE)=0,"",VLOOKUP($A224,'Annex 2 EHV charges'!$A:$O,9,FALSE)),"")</f>
        <v/>
      </c>
      <c r="G224" s="213" t="str">
        <f>IFERROR(IF(VLOOKUP($A224,'Annex 2 EHV charges'!$A:$O,10,FALSE)=0,"",VLOOKUP($A224,'Annex 2 EHV charges'!$A:$O,10,FALSE)),"")</f>
        <v/>
      </c>
      <c r="H224" s="213" t="str">
        <f>IFERROR(IF(VLOOKUP($A224,'Annex 2 EHV charges'!$A:$O,11,FALSE)=0,"",VLOOKUP($A224,'Annex 2 EHV charges'!$A:$O,11,FALSE)),"")</f>
        <v/>
      </c>
    </row>
    <row r="225" spans="1:8" x14ac:dyDescent="0.2">
      <c r="A225" s="209" t="str">
        <f t="array" ref="A225">IFERROR(INDEX('Annex 2 EHV charges'!$A$11:$A$260, MATCH(0, IF(ISBLANK('Annex 2 EHV charges'!$A$11:$A$260),1, COUNTIF(A$4:$A224, 'Annex 2 EHV charges'!$A$11:$A$260)), 0)),"")</f>
        <v/>
      </c>
      <c r="B225" s="209" t="str">
        <f>IF($A225="","",VLOOKUP($A225,'Annex 2 EHV charges'!$A:$O,2,0))</f>
        <v/>
      </c>
      <c r="C225" s="210" t="str">
        <f>IF($A225="","",VLOOKUP($A225,'Annex 2 EHV charges'!$A:$O,3,0))</f>
        <v/>
      </c>
      <c r="D225" s="209" t="str">
        <f>IF($A225="","",VLOOKUP($A225,'Annex 2 EHV charges'!$A:$O,7,0))</f>
        <v/>
      </c>
      <c r="E225" s="211" t="str">
        <f>IFERROR(IF(VLOOKUP($A225,'Annex 2 EHV charges'!$A:$O,8,FALSE)=0,"",VLOOKUP($A225,'Annex 2 EHV charges'!$A:$O,8,FALSE)),"")</f>
        <v/>
      </c>
      <c r="F225" s="212" t="str">
        <f>IFERROR(IF(VLOOKUP($A225,'Annex 2 EHV charges'!$A:$O,9,FALSE)=0,"",VLOOKUP($A225,'Annex 2 EHV charges'!$A:$O,9,FALSE)),"")</f>
        <v/>
      </c>
      <c r="G225" s="213" t="str">
        <f>IFERROR(IF(VLOOKUP($A225,'Annex 2 EHV charges'!$A:$O,10,FALSE)=0,"",VLOOKUP($A225,'Annex 2 EHV charges'!$A:$O,10,FALSE)),"")</f>
        <v/>
      </c>
      <c r="H225" s="213" t="str">
        <f>IFERROR(IF(VLOOKUP($A225,'Annex 2 EHV charges'!$A:$O,11,FALSE)=0,"",VLOOKUP($A225,'Annex 2 EHV charges'!$A:$O,11,FALSE)),"")</f>
        <v/>
      </c>
    </row>
    <row r="226" spans="1:8" x14ac:dyDescent="0.2">
      <c r="A226" s="209" t="str">
        <f t="array" ref="A226">IFERROR(INDEX('Annex 2 EHV charges'!$A$11:$A$260, MATCH(0, IF(ISBLANK('Annex 2 EHV charges'!$A$11:$A$260),1, COUNTIF(A$4:$A225, 'Annex 2 EHV charges'!$A$11:$A$260)), 0)),"")</f>
        <v/>
      </c>
      <c r="B226" s="209" t="str">
        <f>IF($A226="","",VLOOKUP($A226,'Annex 2 EHV charges'!$A:$O,2,0))</f>
        <v/>
      </c>
      <c r="C226" s="210" t="str">
        <f>IF($A226="","",VLOOKUP($A226,'Annex 2 EHV charges'!$A:$O,3,0))</f>
        <v/>
      </c>
      <c r="D226" s="209" t="str">
        <f>IF($A226="","",VLOOKUP($A226,'Annex 2 EHV charges'!$A:$O,7,0))</f>
        <v/>
      </c>
      <c r="E226" s="211" t="str">
        <f>IFERROR(IF(VLOOKUP($A226,'Annex 2 EHV charges'!$A:$O,8,FALSE)=0,"",VLOOKUP($A226,'Annex 2 EHV charges'!$A:$O,8,FALSE)),"")</f>
        <v/>
      </c>
      <c r="F226" s="212" t="str">
        <f>IFERROR(IF(VLOOKUP($A226,'Annex 2 EHV charges'!$A:$O,9,FALSE)=0,"",VLOOKUP($A226,'Annex 2 EHV charges'!$A:$O,9,FALSE)),"")</f>
        <v/>
      </c>
      <c r="G226" s="213" t="str">
        <f>IFERROR(IF(VLOOKUP($A226,'Annex 2 EHV charges'!$A:$O,10,FALSE)=0,"",VLOOKUP($A226,'Annex 2 EHV charges'!$A:$O,10,FALSE)),"")</f>
        <v/>
      </c>
      <c r="H226" s="213" t="str">
        <f>IFERROR(IF(VLOOKUP($A226,'Annex 2 EHV charges'!$A:$O,11,FALSE)=0,"",VLOOKUP($A226,'Annex 2 EHV charges'!$A:$O,11,FALSE)),"")</f>
        <v/>
      </c>
    </row>
    <row r="227" spans="1:8" x14ac:dyDescent="0.2">
      <c r="A227" s="209" t="str">
        <f t="array" ref="A227">IFERROR(INDEX('Annex 2 EHV charges'!$A$11:$A$260, MATCH(0, IF(ISBLANK('Annex 2 EHV charges'!$A$11:$A$260),1, COUNTIF(A$4:$A226, 'Annex 2 EHV charges'!$A$11:$A$260)), 0)),"")</f>
        <v/>
      </c>
      <c r="B227" s="209" t="str">
        <f>IF($A227="","",VLOOKUP($A227,'Annex 2 EHV charges'!$A:$O,2,0))</f>
        <v/>
      </c>
      <c r="C227" s="210" t="str">
        <f>IF($A227="","",VLOOKUP($A227,'Annex 2 EHV charges'!$A:$O,3,0))</f>
        <v/>
      </c>
      <c r="D227" s="209" t="str">
        <f>IF($A227="","",VLOOKUP($A227,'Annex 2 EHV charges'!$A:$O,7,0))</f>
        <v/>
      </c>
      <c r="E227" s="211" t="str">
        <f>IFERROR(IF(VLOOKUP($A227,'Annex 2 EHV charges'!$A:$O,8,FALSE)=0,"",VLOOKUP($A227,'Annex 2 EHV charges'!$A:$O,8,FALSE)),"")</f>
        <v/>
      </c>
      <c r="F227" s="212" t="str">
        <f>IFERROR(IF(VLOOKUP($A227,'Annex 2 EHV charges'!$A:$O,9,FALSE)=0,"",VLOOKUP($A227,'Annex 2 EHV charges'!$A:$O,9,FALSE)),"")</f>
        <v/>
      </c>
      <c r="G227" s="213" t="str">
        <f>IFERROR(IF(VLOOKUP($A227,'Annex 2 EHV charges'!$A:$O,10,FALSE)=0,"",VLOOKUP($A227,'Annex 2 EHV charges'!$A:$O,10,FALSE)),"")</f>
        <v/>
      </c>
      <c r="H227" s="213" t="str">
        <f>IFERROR(IF(VLOOKUP($A227,'Annex 2 EHV charges'!$A:$O,11,FALSE)=0,"",VLOOKUP($A227,'Annex 2 EHV charges'!$A:$O,11,FALSE)),"")</f>
        <v/>
      </c>
    </row>
    <row r="228" spans="1:8" x14ac:dyDescent="0.2">
      <c r="A228" s="209" t="str">
        <f t="array" ref="A228">IFERROR(INDEX('Annex 2 EHV charges'!$A$11:$A$260, MATCH(0, IF(ISBLANK('Annex 2 EHV charges'!$A$11:$A$260),1, COUNTIF(A$4:$A227, 'Annex 2 EHV charges'!$A$11:$A$260)), 0)),"")</f>
        <v/>
      </c>
      <c r="B228" s="209" t="str">
        <f>IF($A228="","",VLOOKUP($A228,'Annex 2 EHV charges'!$A:$O,2,0))</f>
        <v/>
      </c>
      <c r="C228" s="210" t="str">
        <f>IF($A228="","",VLOOKUP($A228,'Annex 2 EHV charges'!$A:$O,3,0))</f>
        <v/>
      </c>
      <c r="D228" s="209" t="str">
        <f>IF($A228="","",VLOOKUP($A228,'Annex 2 EHV charges'!$A:$O,7,0))</f>
        <v/>
      </c>
      <c r="E228" s="211" t="str">
        <f>IFERROR(IF(VLOOKUP($A228,'Annex 2 EHV charges'!$A:$O,8,FALSE)=0,"",VLOOKUP($A228,'Annex 2 EHV charges'!$A:$O,8,FALSE)),"")</f>
        <v/>
      </c>
      <c r="F228" s="212" t="str">
        <f>IFERROR(IF(VLOOKUP($A228,'Annex 2 EHV charges'!$A:$O,9,FALSE)=0,"",VLOOKUP($A228,'Annex 2 EHV charges'!$A:$O,9,FALSE)),"")</f>
        <v/>
      </c>
      <c r="G228" s="213" t="str">
        <f>IFERROR(IF(VLOOKUP($A228,'Annex 2 EHV charges'!$A:$O,10,FALSE)=0,"",VLOOKUP($A228,'Annex 2 EHV charges'!$A:$O,10,FALSE)),"")</f>
        <v/>
      </c>
      <c r="H228" s="213" t="str">
        <f>IFERROR(IF(VLOOKUP($A228,'Annex 2 EHV charges'!$A:$O,11,FALSE)=0,"",VLOOKUP($A228,'Annex 2 EHV charges'!$A:$O,11,FALSE)),"")</f>
        <v/>
      </c>
    </row>
    <row r="229" spans="1:8" x14ac:dyDescent="0.2">
      <c r="A229" s="209" t="str">
        <f t="array" ref="A229">IFERROR(INDEX('Annex 2 EHV charges'!$A$11:$A$260, MATCH(0, IF(ISBLANK('Annex 2 EHV charges'!$A$11:$A$260),1, COUNTIF(A$4:$A228, 'Annex 2 EHV charges'!$A$11:$A$260)), 0)),"")</f>
        <v/>
      </c>
      <c r="B229" s="209" t="str">
        <f>IF($A229="","",VLOOKUP($A229,'Annex 2 EHV charges'!$A:$O,2,0))</f>
        <v/>
      </c>
      <c r="C229" s="210" t="str">
        <f>IF($A229="","",VLOOKUP($A229,'Annex 2 EHV charges'!$A:$O,3,0))</f>
        <v/>
      </c>
      <c r="D229" s="209" t="str">
        <f>IF($A229="","",VLOOKUP($A229,'Annex 2 EHV charges'!$A:$O,7,0))</f>
        <v/>
      </c>
      <c r="E229" s="211" t="str">
        <f>IFERROR(IF(VLOOKUP($A229,'Annex 2 EHV charges'!$A:$O,8,FALSE)=0,"",VLOOKUP($A229,'Annex 2 EHV charges'!$A:$O,8,FALSE)),"")</f>
        <v/>
      </c>
      <c r="F229" s="212" t="str">
        <f>IFERROR(IF(VLOOKUP($A229,'Annex 2 EHV charges'!$A:$O,9,FALSE)=0,"",VLOOKUP($A229,'Annex 2 EHV charges'!$A:$O,9,FALSE)),"")</f>
        <v/>
      </c>
      <c r="G229" s="213" t="str">
        <f>IFERROR(IF(VLOOKUP($A229,'Annex 2 EHV charges'!$A:$O,10,FALSE)=0,"",VLOOKUP($A229,'Annex 2 EHV charges'!$A:$O,10,FALSE)),"")</f>
        <v/>
      </c>
      <c r="H229" s="213" t="str">
        <f>IFERROR(IF(VLOOKUP($A229,'Annex 2 EHV charges'!$A:$O,11,FALSE)=0,"",VLOOKUP($A229,'Annex 2 EHV charges'!$A:$O,11,FALSE)),"")</f>
        <v/>
      </c>
    </row>
    <row r="230" spans="1:8" x14ac:dyDescent="0.2">
      <c r="A230" s="209" t="str">
        <f t="array" ref="A230">IFERROR(INDEX('Annex 2 EHV charges'!$A$11:$A$260, MATCH(0, IF(ISBLANK('Annex 2 EHV charges'!$A$11:$A$260),1, COUNTIF(A$4:$A229, 'Annex 2 EHV charges'!$A$11:$A$260)), 0)),"")</f>
        <v/>
      </c>
      <c r="B230" s="209" t="str">
        <f>IF($A230="","",VLOOKUP($A230,'Annex 2 EHV charges'!$A:$O,2,0))</f>
        <v/>
      </c>
      <c r="C230" s="210" t="str">
        <f>IF($A230="","",VLOOKUP($A230,'Annex 2 EHV charges'!$A:$O,3,0))</f>
        <v/>
      </c>
      <c r="D230" s="209" t="str">
        <f>IF($A230="","",VLOOKUP($A230,'Annex 2 EHV charges'!$A:$O,7,0))</f>
        <v/>
      </c>
      <c r="E230" s="211" t="str">
        <f>IFERROR(IF(VLOOKUP($A230,'Annex 2 EHV charges'!$A:$O,8,FALSE)=0,"",VLOOKUP($A230,'Annex 2 EHV charges'!$A:$O,8,FALSE)),"")</f>
        <v/>
      </c>
      <c r="F230" s="212" t="str">
        <f>IFERROR(IF(VLOOKUP($A230,'Annex 2 EHV charges'!$A:$O,9,FALSE)=0,"",VLOOKUP($A230,'Annex 2 EHV charges'!$A:$O,9,FALSE)),"")</f>
        <v/>
      </c>
      <c r="G230" s="213" t="str">
        <f>IFERROR(IF(VLOOKUP($A230,'Annex 2 EHV charges'!$A:$O,10,FALSE)=0,"",VLOOKUP($A230,'Annex 2 EHV charges'!$A:$O,10,FALSE)),"")</f>
        <v/>
      </c>
      <c r="H230" s="213" t="str">
        <f>IFERROR(IF(VLOOKUP($A230,'Annex 2 EHV charges'!$A:$O,11,FALSE)=0,"",VLOOKUP($A230,'Annex 2 EHV charges'!$A:$O,11,FALSE)),"")</f>
        <v/>
      </c>
    </row>
    <row r="231" spans="1:8" x14ac:dyDescent="0.2">
      <c r="A231" s="209" t="str">
        <f t="array" ref="A231">IFERROR(INDEX('Annex 2 EHV charges'!$A$11:$A$260, MATCH(0, IF(ISBLANK('Annex 2 EHV charges'!$A$11:$A$260),1, COUNTIF(A$4:$A230, 'Annex 2 EHV charges'!$A$11:$A$260)), 0)),"")</f>
        <v/>
      </c>
      <c r="B231" s="209" t="str">
        <f>IF($A231="","",VLOOKUP($A231,'Annex 2 EHV charges'!$A:$O,2,0))</f>
        <v/>
      </c>
      <c r="C231" s="210" t="str">
        <f>IF($A231="","",VLOOKUP($A231,'Annex 2 EHV charges'!$A:$O,3,0))</f>
        <v/>
      </c>
      <c r="D231" s="209" t="str">
        <f>IF($A231="","",VLOOKUP($A231,'Annex 2 EHV charges'!$A:$O,7,0))</f>
        <v/>
      </c>
      <c r="E231" s="211" t="str">
        <f>IFERROR(IF(VLOOKUP($A231,'Annex 2 EHV charges'!$A:$O,8,FALSE)=0,"",VLOOKUP($A231,'Annex 2 EHV charges'!$A:$O,8,FALSE)),"")</f>
        <v/>
      </c>
      <c r="F231" s="212" t="str">
        <f>IFERROR(IF(VLOOKUP($A231,'Annex 2 EHV charges'!$A:$O,9,FALSE)=0,"",VLOOKUP($A231,'Annex 2 EHV charges'!$A:$O,9,FALSE)),"")</f>
        <v/>
      </c>
      <c r="G231" s="213" t="str">
        <f>IFERROR(IF(VLOOKUP($A231,'Annex 2 EHV charges'!$A:$O,10,FALSE)=0,"",VLOOKUP($A231,'Annex 2 EHV charges'!$A:$O,10,FALSE)),"")</f>
        <v/>
      </c>
      <c r="H231" s="213" t="str">
        <f>IFERROR(IF(VLOOKUP($A231,'Annex 2 EHV charges'!$A:$O,11,FALSE)=0,"",VLOOKUP($A231,'Annex 2 EHV charges'!$A:$O,11,FALSE)),"")</f>
        <v/>
      </c>
    </row>
    <row r="232" spans="1:8" x14ac:dyDescent="0.2">
      <c r="A232" s="209" t="str">
        <f t="array" ref="A232">IFERROR(INDEX('Annex 2 EHV charges'!$A$11:$A$260, MATCH(0, IF(ISBLANK('Annex 2 EHV charges'!$A$11:$A$260),1, COUNTIF(A$4:$A231, 'Annex 2 EHV charges'!$A$11:$A$260)), 0)),"")</f>
        <v/>
      </c>
      <c r="B232" s="209" t="str">
        <f>IF($A232="","",VLOOKUP($A232,'Annex 2 EHV charges'!$A:$O,2,0))</f>
        <v/>
      </c>
      <c r="C232" s="210" t="str">
        <f>IF($A232="","",VLOOKUP($A232,'Annex 2 EHV charges'!$A:$O,3,0))</f>
        <v/>
      </c>
      <c r="D232" s="209" t="str">
        <f>IF($A232="","",VLOOKUP($A232,'Annex 2 EHV charges'!$A:$O,7,0))</f>
        <v/>
      </c>
      <c r="E232" s="211" t="str">
        <f>IFERROR(IF(VLOOKUP($A232,'Annex 2 EHV charges'!$A:$O,8,FALSE)=0,"",VLOOKUP($A232,'Annex 2 EHV charges'!$A:$O,8,FALSE)),"")</f>
        <v/>
      </c>
      <c r="F232" s="212" t="str">
        <f>IFERROR(IF(VLOOKUP($A232,'Annex 2 EHV charges'!$A:$O,9,FALSE)=0,"",VLOOKUP($A232,'Annex 2 EHV charges'!$A:$O,9,FALSE)),"")</f>
        <v/>
      </c>
      <c r="G232" s="213" t="str">
        <f>IFERROR(IF(VLOOKUP($A232,'Annex 2 EHV charges'!$A:$O,10,FALSE)=0,"",VLOOKUP($A232,'Annex 2 EHV charges'!$A:$O,10,FALSE)),"")</f>
        <v/>
      </c>
      <c r="H232" s="213" t="str">
        <f>IFERROR(IF(VLOOKUP($A232,'Annex 2 EHV charges'!$A:$O,11,FALSE)=0,"",VLOOKUP($A232,'Annex 2 EHV charges'!$A:$O,11,FALSE)),"")</f>
        <v/>
      </c>
    </row>
    <row r="233" spans="1:8" x14ac:dyDescent="0.2">
      <c r="A233" s="209" t="str">
        <f t="array" ref="A233">IFERROR(INDEX('Annex 2 EHV charges'!$A$11:$A$260, MATCH(0, IF(ISBLANK('Annex 2 EHV charges'!$A$11:$A$260),1, COUNTIF(A$4:$A232, 'Annex 2 EHV charges'!$A$11:$A$260)), 0)),"")</f>
        <v/>
      </c>
      <c r="B233" s="209" t="str">
        <f>IF($A233="","",VLOOKUP($A233,'Annex 2 EHV charges'!$A:$O,2,0))</f>
        <v/>
      </c>
      <c r="C233" s="210" t="str">
        <f>IF($A233="","",VLOOKUP($A233,'Annex 2 EHV charges'!$A:$O,3,0))</f>
        <v/>
      </c>
      <c r="D233" s="209" t="str">
        <f>IF($A233="","",VLOOKUP($A233,'Annex 2 EHV charges'!$A:$O,7,0))</f>
        <v/>
      </c>
      <c r="E233" s="211" t="str">
        <f>IFERROR(IF(VLOOKUP($A233,'Annex 2 EHV charges'!$A:$O,8,FALSE)=0,"",VLOOKUP($A233,'Annex 2 EHV charges'!$A:$O,8,FALSE)),"")</f>
        <v/>
      </c>
      <c r="F233" s="212" t="str">
        <f>IFERROR(IF(VLOOKUP($A233,'Annex 2 EHV charges'!$A:$O,9,FALSE)=0,"",VLOOKUP($A233,'Annex 2 EHV charges'!$A:$O,9,FALSE)),"")</f>
        <v/>
      </c>
      <c r="G233" s="213" t="str">
        <f>IFERROR(IF(VLOOKUP($A233,'Annex 2 EHV charges'!$A:$O,10,FALSE)=0,"",VLOOKUP($A233,'Annex 2 EHV charges'!$A:$O,10,FALSE)),"")</f>
        <v/>
      </c>
      <c r="H233" s="213" t="str">
        <f>IFERROR(IF(VLOOKUP($A233,'Annex 2 EHV charges'!$A:$O,11,FALSE)=0,"",VLOOKUP($A233,'Annex 2 EHV charges'!$A:$O,11,FALSE)),"")</f>
        <v/>
      </c>
    </row>
    <row r="234" spans="1:8" x14ac:dyDescent="0.2">
      <c r="A234" s="209" t="str">
        <f t="array" ref="A234">IFERROR(INDEX('Annex 2 EHV charges'!$A$11:$A$260, MATCH(0, IF(ISBLANK('Annex 2 EHV charges'!$A$11:$A$260),1, COUNTIF(A$4:$A233, 'Annex 2 EHV charges'!$A$11:$A$260)), 0)),"")</f>
        <v/>
      </c>
      <c r="B234" s="209" t="str">
        <f>IF($A234="","",VLOOKUP($A234,'Annex 2 EHV charges'!$A:$O,2,0))</f>
        <v/>
      </c>
      <c r="C234" s="210" t="str">
        <f>IF($A234="","",VLOOKUP($A234,'Annex 2 EHV charges'!$A:$O,3,0))</f>
        <v/>
      </c>
      <c r="D234" s="209" t="str">
        <f>IF($A234="","",VLOOKUP($A234,'Annex 2 EHV charges'!$A:$O,7,0))</f>
        <v/>
      </c>
      <c r="E234" s="211" t="str">
        <f>IFERROR(IF(VLOOKUP($A234,'Annex 2 EHV charges'!$A:$O,8,FALSE)=0,"",VLOOKUP($A234,'Annex 2 EHV charges'!$A:$O,8,FALSE)),"")</f>
        <v/>
      </c>
      <c r="F234" s="212" t="str">
        <f>IFERROR(IF(VLOOKUP($A234,'Annex 2 EHV charges'!$A:$O,9,FALSE)=0,"",VLOOKUP($A234,'Annex 2 EHV charges'!$A:$O,9,FALSE)),"")</f>
        <v/>
      </c>
      <c r="G234" s="213" t="str">
        <f>IFERROR(IF(VLOOKUP($A234,'Annex 2 EHV charges'!$A:$O,10,FALSE)=0,"",VLOOKUP($A234,'Annex 2 EHV charges'!$A:$O,10,FALSE)),"")</f>
        <v/>
      </c>
      <c r="H234" s="213" t="str">
        <f>IFERROR(IF(VLOOKUP($A234,'Annex 2 EHV charges'!$A:$O,11,FALSE)=0,"",VLOOKUP($A234,'Annex 2 EHV charges'!$A:$O,11,FALSE)),"")</f>
        <v/>
      </c>
    </row>
    <row r="235" spans="1:8" x14ac:dyDescent="0.2">
      <c r="A235" s="209" t="str">
        <f t="array" ref="A235">IFERROR(INDEX('Annex 2 EHV charges'!$A$11:$A$260, MATCH(0, IF(ISBLANK('Annex 2 EHV charges'!$A$11:$A$260),1, COUNTIF(A$4:$A234, 'Annex 2 EHV charges'!$A$11:$A$260)), 0)),"")</f>
        <v/>
      </c>
      <c r="B235" s="209" t="str">
        <f>IF($A235="","",VLOOKUP($A235,'Annex 2 EHV charges'!$A:$O,2,0))</f>
        <v/>
      </c>
      <c r="C235" s="210" t="str">
        <f>IF($A235="","",VLOOKUP($A235,'Annex 2 EHV charges'!$A:$O,3,0))</f>
        <v/>
      </c>
      <c r="D235" s="209" t="str">
        <f>IF($A235="","",VLOOKUP($A235,'Annex 2 EHV charges'!$A:$O,7,0))</f>
        <v/>
      </c>
      <c r="E235" s="211" t="str">
        <f>IFERROR(IF(VLOOKUP($A235,'Annex 2 EHV charges'!$A:$O,8,FALSE)=0,"",VLOOKUP($A235,'Annex 2 EHV charges'!$A:$O,8,FALSE)),"")</f>
        <v/>
      </c>
      <c r="F235" s="212" t="str">
        <f>IFERROR(IF(VLOOKUP($A235,'Annex 2 EHV charges'!$A:$O,9,FALSE)=0,"",VLOOKUP($A235,'Annex 2 EHV charges'!$A:$O,9,FALSE)),"")</f>
        <v/>
      </c>
      <c r="G235" s="213" t="str">
        <f>IFERROR(IF(VLOOKUP($A235,'Annex 2 EHV charges'!$A:$O,10,FALSE)=0,"",VLOOKUP($A235,'Annex 2 EHV charges'!$A:$O,10,FALSE)),"")</f>
        <v/>
      </c>
      <c r="H235" s="213" t="str">
        <f>IFERROR(IF(VLOOKUP($A235,'Annex 2 EHV charges'!$A:$O,11,FALSE)=0,"",VLOOKUP($A235,'Annex 2 EHV charges'!$A:$O,11,FALSE)),"")</f>
        <v/>
      </c>
    </row>
    <row r="236" spans="1:8" x14ac:dyDescent="0.2">
      <c r="A236" s="209" t="str">
        <f t="array" ref="A236">IFERROR(INDEX('Annex 2 EHV charges'!$A$11:$A$260, MATCH(0, IF(ISBLANK('Annex 2 EHV charges'!$A$11:$A$260),1, COUNTIF(A$4:$A235, 'Annex 2 EHV charges'!$A$11:$A$260)), 0)),"")</f>
        <v/>
      </c>
      <c r="B236" s="209" t="str">
        <f>IF($A236="","",VLOOKUP($A236,'Annex 2 EHV charges'!$A:$O,2,0))</f>
        <v/>
      </c>
      <c r="C236" s="210" t="str">
        <f>IF($A236="","",VLOOKUP($A236,'Annex 2 EHV charges'!$A:$O,3,0))</f>
        <v/>
      </c>
      <c r="D236" s="209" t="str">
        <f>IF($A236="","",VLOOKUP($A236,'Annex 2 EHV charges'!$A:$O,7,0))</f>
        <v/>
      </c>
      <c r="E236" s="211" t="str">
        <f>IFERROR(IF(VLOOKUP($A236,'Annex 2 EHV charges'!$A:$O,8,FALSE)=0,"",VLOOKUP($A236,'Annex 2 EHV charges'!$A:$O,8,FALSE)),"")</f>
        <v/>
      </c>
      <c r="F236" s="212" t="str">
        <f>IFERROR(IF(VLOOKUP($A236,'Annex 2 EHV charges'!$A:$O,9,FALSE)=0,"",VLOOKUP($A236,'Annex 2 EHV charges'!$A:$O,9,FALSE)),"")</f>
        <v/>
      </c>
      <c r="G236" s="213" t="str">
        <f>IFERROR(IF(VLOOKUP($A236,'Annex 2 EHV charges'!$A:$O,10,FALSE)=0,"",VLOOKUP($A236,'Annex 2 EHV charges'!$A:$O,10,FALSE)),"")</f>
        <v/>
      </c>
      <c r="H236" s="213" t="str">
        <f>IFERROR(IF(VLOOKUP($A236,'Annex 2 EHV charges'!$A:$O,11,FALSE)=0,"",VLOOKUP($A236,'Annex 2 EHV charges'!$A:$O,11,FALSE)),"")</f>
        <v/>
      </c>
    </row>
    <row r="237" spans="1:8" x14ac:dyDescent="0.2">
      <c r="A237" s="209" t="str">
        <f t="array" ref="A237">IFERROR(INDEX('Annex 2 EHV charges'!$A$11:$A$260, MATCH(0, IF(ISBLANK('Annex 2 EHV charges'!$A$11:$A$260),1, COUNTIF(A$4:$A236, 'Annex 2 EHV charges'!$A$11:$A$260)), 0)),"")</f>
        <v/>
      </c>
      <c r="B237" s="209" t="str">
        <f>IF($A237="","",VLOOKUP($A237,'Annex 2 EHV charges'!$A:$O,2,0))</f>
        <v/>
      </c>
      <c r="C237" s="210" t="str">
        <f>IF($A237="","",VLOOKUP($A237,'Annex 2 EHV charges'!$A:$O,3,0))</f>
        <v/>
      </c>
      <c r="D237" s="209" t="str">
        <f>IF($A237="","",VLOOKUP($A237,'Annex 2 EHV charges'!$A:$O,7,0))</f>
        <v/>
      </c>
      <c r="E237" s="211" t="str">
        <f>IFERROR(IF(VLOOKUP($A237,'Annex 2 EHV charges'!$A:$O,8,FALSE)=0,"",VLOOKUP($A237,'Annex 2 EHV charges'!$A:$O,8,FALSE)),"")</f>
        <v/>
      </c>
      <c r="F237" s="212" t="str">
        <f>IFERROR(IF(VLOOKUP($A237,'Annex 2 EHV charges'!$A:$O,9,FALSE)=0,"",VLOOKUP($A237,'Annex 2 EHV charges'!$A:$O,9,FALSE)),"")</f>
        <v/>
      </c>
      <c r="G237" s="213" t="str">
        <f>IFERROR(IF(VLOOKUP($A237,'Annex 2 EHV charges'!$A:$O,10,FALSE)=0,"",VLOOKUP($A237,'Annex 2 EHV charges'!$A:$O,10,FALSE)),"")</f>
        <v/>
      </c>
      <c r="H237" s="213" t="str">
        <f>IFERROR(IF(VLOOKUP($A237,'Annex 2 EHV charges'!$A:$O,11,FALSE)=0,"",VLOOKUP($A237,'Annex 2 EHV charges'!$A:$O,11,FALSE)),"")</f>
        <v/>
      </c>
    </row>
    <row r="238" spans="1:8" x14ac:dyDescent="0.2">
      <c r="A238" s="209" t="str">
        <f t="array" ref="A238">IFERROR(INDEX('Annex 2 EHV charges'!$A$11:$A$260, MATCH(0, IF(ISBLANK('Annex 2 EHV charges'!$A$11:$A$260),1, COUNTIF(A$4:$A237, 'Annex 2 EHV charges'!$A$11:$A$260)), 0)),"")</f>
        <v/>
      </c>
      <c r="B238" s="209" t="str">
        <f>IF($A238="","",VLOOKUP($A238,'Annex 2 EHV charges'!$A:$O,2,0))</f>
        <v/>
      </c>
      <c r="C238" s="210" t="str">
        <f>IF($A238="","",VLOOKUP($A238,'Annex 2 EHV charges'!$A:$O,3,0))</f>
        <v/>
      </c>
      <c r="D238" s="209" t="str">
        <f>IF($A238="","",VLOOKUP($A238,'Annex 2 EHV charges'!$A:$O,7,0))</f>
        <v/>
      </c>
      <c r="E238" s="211" t="str">
        <f>IFERROR(IF(VLOOKUP($A238,'Annex 2 EHV charges'!$A:$O,8,FALSE)=0,"",VLOOKUP($A238,'Annex 2 EHV charges'!$A:$O,8,FALSE)),"")</f>
        <v/>
      </c>
      <c r="F238" s="212" t="str">
        <f>IFERROR(IF(VLOOKUP($A238,'Annex 2 EHV charges'!$A:$O,9,FALSE)=0,"",VLOOKUP($A238,'Annex 2 EHV charges'!$A:$O,9,FALSE)),"")</f>
        <v/>
      </c>
      <c r="G238" s="213" t="str">
        <f>IFERROR(IF(VLOOKUP($A238,'Annex 2 EHV charges'!$A:$O,10,FALSE)=0,"",VLOOKUP($A238,'Annex 2 EHV charges'!$A:$O,10,FALSE)),"")</f>
        <v/>
      </c>
      <c r="H238" s="213" t="str">
        <f>IFERROR(IF(VLOOKUP($A238,'Annex 2 EHV charges'!$A:$O,11,FALSE)=0,"",VLOOKUP($A238,'Annex 2 EHV charges'!$A:$O,11,FALSE)),"")</f>
        <v/>
      </c>
    </row>
    <row r="239" spans="1:8" x14ac:dyDescent="0.2">
      <c r="A239" s="209" t="str">
        <f t="array" ref="A239">IFERROR(INDEX('Annex 2 EHV charges'!$A$11:$A$260, MATCH(0, IF(ISBLANK('Annex 2 EHV charges'!$A$11:$A$260),1, COUNTIF(A$4:$A238, 'Annex 2 EHV charges'!$A$11:$A$260)), 0)),"")</f>
        <v/>
      </c>
      <c r="B239" s="209" t="str">
        <f>IF($A239="","",VLOOKUP($A239,'Annex 2 EHV charges'!$A:$O,2,0))</f>
        <v/>
      </c>
      <c r="C239" s="210" t="str">
        <f>IF($A239="","",VLOOKUP($A239,'Annex 2 EHV charges'!$A:$O,3,0))</f>
        <v/>
      </c>
      <c r="D239" s="209" t="str">
        <f>IF($A239="","",VLOOKUP($A239,'Annex 2 EHV charges'!$A:$O,7,0))</f>
        <v/>
      </c>
      <c r="E239" s="211" t="str">
        <f>IFERROR(IF(VLOOKUP($A239,'Annex 2 EHV charges'!$A:$O,8,FALSE)=0,"",VLOOKUP($A239,'Annex 2 EHV charges'!$A:$O,8,FALSE)),"")</f>
        <v/>
      </c>
      <c r="F239" s="212" t="str">
        <f>IFERROR(IF(VLOOKUP($A239,'Annex 2 EHV charges'!$A:$O,9,FALSE)=0,"",VLOOKUP($A239,'Annex 2 EHV charges'!$A:$O,9,FALSE)),"")</f>
        <v/>
      </c>
      <c r="G239" s="213" t="str">
        <f>IFERROR(IF(VLOOKUP($A239,'Annex 2 EHV charges'!$A:$O,10,FALSE)=0,"",VLOOKUP($A239,'Annex 2 EHV charges'!$A:$O,10,FALSE)),"")</f>
        <v/>
      </c>
      <c r="H239" s="213" t="str">
        <f>IFERROR(IF(VLOOKUP($A239,'Annex 2 EHV charges'!$A:$O,11,FALSE)=0,"",VLOOKUP($A239,'Annex 2 EHV charges'!$A:$O,11,FALSE)),"")</f>
        <v/>
      </c>
    </row>
    <row r="240" spans="1:8" x14ac:dyDescent="0.2">
      <c r="A240" s="209" t="str">
        <f t="array" ref="A240">IFERROR(INDEX('Annex 2 EHV charges'!$A$11:$A$260, MATCH(0, IF(ISBLANK('Annex 2 EHV charges'!$A$11:$A$260),1, COUNTIF(A$4:$A239, 'Annex 2 EHV charges'!$A$11:$A$260)), 0)),"")</f>
        <v/>
      </c>
      <c r="B240" s="209" t="str">
        <f>IF($A240="","",VLOOKUP($A240,'Annex 2 EHV charges'!$A:$O,2,0))</f>
        <v/>
      </c>
      <c r="C240" s="210" t="str">
        <f>IF($A240="","",VLOOKUP($A240,'Annex 2 EHV charges'!$A:$O,3,0))</f>
        <v/>
      </c>
      <c r="D240" s="209" t="str">
        <f>IF($A240="","",VLOOKUP($A240,'Annex 2 EHV charges'!$A:$O,7,0))</f>
        <v/>
      </c>
      <c r="E240" s="211" t="str">
        <f>IFERROR(IF(VLOOKUP($A240,'Annex 2 EHV charges'!$A:$O,8,FALSE)=0,"",VLOOKUP($A240,'Annex 2 EHV charges'!$A:$O,8,FALSE)),"")</f>
        <v/>
      </c>
      <c r="F240" s="212" t="str">
        <f>IFERROR(IF(VLOOKUP($A240,'Annex 2 EHV charges'!$A:$O,9,FALSE)=0,"",VLOOKUP($A240,'Annex 2 EHV charges'!$A:$O,9,FALSE)),"")</f>
        <v/>
      </c>
      <c r="G240" s="213" t="str">
        <f>IFERROR(IF(VLOOKUP($A240,'Annex 2 EHV charges'!$A:$O,10,FALSE)=0,"",VLOOKUP($A240,'Annex 2 EHV charges'!$A:$O,10,FALSE)),"")</f>
        <v/>
      </c>
      <c r="H240" s="213" t="str">
        <f>IFERROR(IF(VLOOKUP($A240,'Annex 2 EHV charges'!$A:$O,11,FALSE)=0,"",VLOOKUP($A240,'Annex 2 EHV charges'!$A:$O,11,FALSE)),"")</f>
        <v/>
      </c>
    </row>
    <row r="241" spans="1:8" x14ac:dyDescent="0.2">
      <c r="A241" s="209" t="str">
        <f t="array" ref="A241">IFERROR(INDEX('Annex 2 EHV charges'!$A$11:$A$260, MATCH(0, IF(ISBLANK('Annex 2 EHV charges'!$A$11:$A$260),1, COUNTIF(A$4:$A240, 'Annex 2 EHV charges'!$A$11:$A$260)), 0)),"")</f>
        <v/>
      </c>
      <c r="B241" s="209" t="str">
        <f>IF($A241="","",VLOOKUP($A241,'Annex 2 EHV charges'!$A:$O,2,0))</f>
        <v/>
      </c>
      <c r="C241" s="210" t="str">
        <f>IF($A241="","",VLOOKUP($A241,'Annex 2 EHV charges'!$A:$O,3,0))</f>
        <v/>
      </c>
      <c r="D241" s="209" t="str">
        <f>IF($A241="","",VLOOKUP($A241,'Annex 2 EHV charges'!$A:$O,7,0))</f>
        <v/>
      </c>
      <c r="E241" s="211" t="str">
        <f>IFERROR(IF(VLOOKUP($A241,'Annex 2 EHV charges'!$A:$O,8,FALSE)=0,"",VLOOKUP($A241,'Annex 2 EHV charges'!$A:$O,8,FALSE)),"")</f>
        <v/>
      </c>
      <c r="F241" s="212" t="str">
        <f>IFERROR(IF(VLOOKUP($A241,'Annex 2 EHV charges'!$A:$O,9,FALSE)=0,"",VLOOKUP($A241,'Annex 2 EHV charges'!$A:$O,9,FALSE)),"")</f>
        <v/>
      </c>
      <c r="G241" s="213" t="str">
        <f>IFERROR(IF(VLOOKUP($A241,'Annex 2 EHV charges'!$A:$O,10,FALSE)=0,"",VLOOKUP($A241,'Annex 2 EHV charges'!$A:$O,10,FALSE)),"")</f>
        <v/>
      </c>
      <c r="H241" s="213" t="str">
        <f>IFERROR(IF(VLOOKUP($A241,'Annex 2 EHV charges'!$A:$O,11,FALSE)=0,"",VLOOKUP($A241,'Annex 2 EHV charges'!$A:$O,11,FALSE)),"")</f>
        <v/>
      </c>
    </row>
    <row r="242" spans="1:8" x14ac:dyDescent="0.2">
      <c r="A242" s="209" t="str">
        <f t="array" ref="A242">IFERROR(INDEX('Annex 2 EHV charges'!$A$11:$A$260, MATCH(0, IF(ISBLANK('Annex 2 EHV charges'!$A$11:$A$260),1, COUNTIF(A$4:$A241, 'Annex 2 EHV charges'!$A$11:$A$260)), 0)),"")</f>
        <v/>
      </c>
      <c r="B242" s="209" t="str">
        <f>IF($A242="","",VLOOKUP($A242,'Annex 2 EHV charges'!$A:$O,2,0))</f>
        <v/>
      </c>
      <c r="C242" s="210" t="str">
        <f>IF($A242="","",VLOOKUP($A242,'Annex 2 EHV charges'!$A:$O,3,0))</f>
        <v/>
      </c>
      <c r="D242" s="209" t="str">
        <f>IF($A242="","",VLOOKUP($A242,'Annex 2 EHV charges'!$A:$O,7,0))</f>
        <v/>
      </c>
      <c r="E242" s="211" t="str">
        <f>IFERROR(IF(VLOOKUP($A242,'Annex 2 EHV charges'!$A:$O,8,FALSE)=0,"",VLOOKUP($A242,'Annex 2 EHV charges'!$A:$O,8,FALSE)),"")</f>
        <v/>
      </c>
      <c r="F242" s="212" t="str">
        <f>IFERROR(IF(VLOOKUP($A242,'Annex 2 EHV charges'!$A:$O,9,FALSE)=0,"",VLOOKUP($A242,'Annex 2 EHV charges'!$A:$O,9,FALSE)),"")</f>
        <v/>
      </c>
      <c r="G242" s="213" t="str">
        <f>IFERROR(IF(VLOOKUP($A242,'Annex 2 EHV charges'!$A:$O,10,FALSE)=0,"",VLOOKUP($A242,'Annex 2 EHV charges'!$A:$O,10,FALSE)),"")</f>
        <v/>
      </c>
      <c r="H242" s="213" t="str">
        <f>IFERROR(IF(VLOOKUP($A242,'Annex 2 EHV charges'!$A:$O,11,FALSE)=0,"",VLOOKUP($A242,'Annex 2 EHV charges'!$A:$O,11,FALSE)),"")</f>
        <v/>
      </c>
    </row>
    <row r="243" spans="1:8" x14ac:dyDescent="0.2">
      <c r="A243" s="209" t="str">
        <f t="array" ref="A243">IFERROR(INDEX('Annex 2 EHV charges'!$A$11:$A$260, MATCH(0, IF(ISBLANK('Annex 2 EHV charges'!$A$11:$A$260),1, COUNTIF(A$4:$A242, 'Annex 2 EHV charges'!$A$11:$A$260)), 0)),"")</f>
        <v/>
      </c>
      <c r="B243" s="209" t="str">
        <f>IF($A243="","",VLOOKUP($A243,'Annex 2 EHV charges'!$A:$O,2,0))</f>
        <v/>
      </c>
      <c r="C243" s="210" t="str">
        <f>IF($A243="","",VLOOKUP($A243,'Annex 2 EHV charges'!$A:$O,3,0))</f>
        <v/>
      </c>
      <c r="D243" s="209" t="str">
        <f>IF($A243="","",VLOOKUP($A243,'Annex 2 EHV charges'!$A:$O,7,0))</f>
        <v/>
      </c>
      <c r="E243" s="211" t="str">
        <f>IFERROR(IF(VLOOKUP($A243,'Annex 2 EHV charges'!$A:$O,8,FALSE)=0,"",VLOOKUP($A243,'Annex 2 EHV charges'!$A:$O,8,FALSE)),"")</f>
        <v/>
      </c>
      <c r="F243" s="212" t="str">
        <f>IFERROR(IF(VLOOKUP($A243,'Annex 2 EHV charges'!$A:$O,9,FALSE)=0,"",VLOOKUP($A243,'Annex 2 EHV charges'!$A:$O,9,FALSE)),"")</f>
        <v/>
      </c>
      <c r="G243" s="213" t="str">
        <f>IFERROR(IF(VLOOKUP($A243,'Annex 2 EHV charges'!$A:$O,10,FALSE)=0,"",VLOOKUP($A243,'Annex 2 EHV charges'!$A:$O,10,FALSE)),"")</f>
        <v/>
      </c>
      <c r="H243" s="213" t="str">
        <f>IFERROR(IF(VLOOKUP($A243,'Annex 2 EHV charges'!$A:$O,11,FALSE)=0,"",VLOOKUP($A243,'Annex 2 EHV charges'!$A:$O,11,FALSE)),"")</f>
        <v/>
      </c>
    </row>
    <row r="244" spans="1:8" x14ac:dyDescent="0.2">
      <c r="A244" s="209" t="str">
        <f t="array" ref="A244">IFERROR(INDEX('Annex 2 EHV charges'!$A$11:$A$260, MATCH(0, IF(ISBLANK('Annex 2 EHV charges'!$A$11:$A$260),1, COUNTIF(A$4:$A243, 'Annex 2 EHV charges'!$A$11:$A$260)), 0)),"")</f>
        <v/>
      </c>
      <c r="B244" s="209" t="str">
        <f>IF($A244="","",VLOOKUP($A244,'Annex 2 EHV charges'!$A:$O,2,0))</f>
        <v/>
      </c>
      <c r="C244" s="210" t="str">
        <f>IF($A244="","",VLOOKUP($A244,'Annex 2 EHV charges'!$A:$O,3,0))</f>
        <v/>
      </c>
      <c r="D244" s="209" t="str">
        <f>IF($A244="","",VLOOKUP($A244,'Annex 2 EHV charges'!$A:$O,7,0))</f>
        <v/>
      </c>
      <c r="E244" s="211" t="str">
        <f>IFERROR(IF(VLOOKUP($A244,'Annex 2 EHV charges'!$A:$O,8,FALSE)=0,"",VLOOKUP($A244,'Annex 2 EHV charges'!$A:$O,8,FALSE)),"")</f>
        <v/>
      </c>
      <c r="F244" s="212" t="str">
        <f>IFERROR(IF(VLOOKUP($A244,'Annex 2 EHV charges'!$A:$O,9,FALSE)=0,"",VLOOKUP($A244,'Annex 2 EHV charges'!$A:$O,9,FALSE)),"")</f>
        <v/>
      </c>
      <c r="G244" s="213" t="str">
        <f>IFERROR(IF(VLOOKUP($A244,'Annex 2 EHV charges'!$A:$O,10,FALSE)=0,"",VLOOKUP($A244,'Annex 2 EHV charges'!$A:$O,10,FALSE)),"")</f>
        <v/>
      </c>
      <c r="H244" s="213" t="str">
        <f>IFERROR(IF(VLOOKUP($A244,'Annex 2 EHV charges'!$A:$O,11,FALSE)=0,"",VLOOKUP($A244,'Annex 2 EHV charges'!$A:$O,11,FALSE)),"")</f>
        <v/>
      </c>
    </row>
    <row r="245" spans="1:8" x14ac:dyDescent="0.2">
      <c r="A245" s="209" t="str">
        <f t="array" ref="A245">IFERROR(INDEX('Annex 2 EHV charges'!$A$11:$A$260, MATCH(0, IF(ISBLANK('Annex 2 EHV charges'!$A$11:$A$260),1, COUNTIF(A$4:$A244, 'Annex 2 EHV charges'!$A$11:$A$260)), 0)),"")</f>
        <v/>
      </c>
      <c r="B245" s="209" t="str">
        <f>IF($A245="","",VLOOKUP($A245,'Annex 2 EHV charges'!$A:$O,2,0))</f>
        <v/>
      </c>
      <c r="C245" s="210" t="str">
        <f>IF($A245="","",VLOOKUP($A245,'Annex 2 EHV charges'!$A:$O,3,0))</f>
        <v/>
      </c>
      <c r="D245" s="209" t="str">
        <f>IF($A245="","",VLOOKUP($A245,'Annex 2 EHV charges'!$A:$O,7,0))</f>
        <v/>
      </c>
      <c r="E245" s="211" t="str">
        <f>IFERROR(IF(VLOOKUP($A245,'Annex 2 EHV charges'!$A:$O,8,FALSE)=0,"",VLOOKUP($A245,'Annex 2 EHV charges'!$A:$O,8,FALSE)),"")</f>
        <v/>
      </c>
      <c r="F245" s="212" t="str">
        <f>IFERROR(IF(VLOOKUP($A245,'Annex 2 EHV charges'!$A:$O,9,FALSE)=0,"",VLOOKUP($A245,'Annex 2 EHV charges'!$A:$O,9,FALSE)),"")</f>
        <v/>
      </c>
      <c r="G245" s="213" t="str">
        <f>IFERROR(IF(VLOOKUP($A245,'Annex 2 EHV charges'!$A:$O,10,FALSE)=0,"",VLOOKUP($A245,'Annex 2 EHV charges'!$A:$O,10,FALSE)),"")</f>
        <v/>
      </c>
      <c r="H245" s="213" t="str">
        <f>IFERROR(IF(VLOOKUP($A245,'Annex 2 EHV charges'!$A:$O,11,FALSE)=0,"",VLOOKUP($A245,'Annex 2 EHV charges'!$A:$O,11,FALSE)),"")</f>
        <v/>
      </c>
    </row>
    <row r="246" spans="1:8" x14ac:dyDescent="0.2">
      <c r="A246" s="209" t="str">
        <f t="array" ref="A246">IFERROR(INDEX('Annex 2 EHV charges'!$A$11:$A$260, MATCH(0, IF(ISBLANK('Annex 2 EHV charges'!$A$11:$A$260),1, COUNTIF(A$4:$A245, 'Annex 2 EHV charges'!$A$11:$A$260)), 0)),"")</f>
        <v/>
      </c>
      <c r="B246" s="209" t="str">
        <f>IF($A246="","",VLOOKUP($A246,'Annex 2 EHV charges'!$A:$O,2,0))</f>
        <v/>
      </c>
      <c r="C246" s="210" t="str">
        <f>IF($A246="","",VLOOKUP($A246,'Annex 2 EHV charges'!$A:$O,3,0))</f>
        <v/>
      </c>
      <c r="D246" s="209" t="str">
        <f>IF($A246="","",VLOOKUP($A246,'Annex 2 EHV charges'!$A:$O,7,0))</f>
        <v/>
      </c>
      <c r="E246" s="211" t="str">
        <f>IFERROR(IF(VLOOKUP($A246,'Annex 2 EHV charges'!$A:$O,8,FALSE)=0,"",VLOOKUP($A246,'Annex 2 EHV charges'!$A:$O,8,FALSE)),"")</f>
        <v/>
      </c>
      <c r="F246" s="212" t="str">
        <f>IFERROR(IF(VLOOKUP($A246,'Annex 2 EHV charges'!$A:$O,9,FALSE)=0,"",VLOOKUP($A246,'Annex 2 EHV charges'!$A:$O,9,FALSE)),"")</f>
        <v/>
      </c>
      <c r="G246" s="213" t="str">
        <f>IFERROR(IF(VLOOKUP($A246,'Annex 2 EHV charges'!$A:$O,10,FALSE)=0,"",VLOOKUP($A246,'Annex 2 EHV charges'!$A:$O,10,FALSE)),"")</f>
        <v/>
      </c>
      <c r="H246" s="213" t="str">
        <f>IFERROR(IF(VLOOKUP($A246,'Annex 2 EHV charges'!$A:$O,11,FALSE)=0,"",VLOOKUP($A246,'Annex 2 EHV charges'!$A:$O,11,FALSE)),"")</f>
        <v/>
      </c>
    </row>
    <row r="247" spans="1:8" x14ac:dyDescent="0.2">
      <c r="A247" s="209" t="str">
        <f t="array" ref="A247">IFERROR(INDEX('Annex 2 EHV charges'!$A$11:$A$260, MATCH(0, IF(ISBLANK('Annex 2 EHV charges'!$A$11:$A$260),1, COUNTIF(A$4:$A246, 'Annex 2 EHV charges'!$A$11:$A$260)), 0)),"")</f>
        <v/>
      </c>
      <c r="B247" s="209" t="str">
        <f>IF($A247="","",VLOOKUP($A247,'Annex 2 EHV charges'!$A:$O,2,0))</f>
        <v/>
      </c>
      <c r="C247" s="210" t="str">
        <f>IF($A247="","",VLOOKUP($A247,'Annex 2 EHV charges'!$A:$O,3,0))</f>
        <v/>
      </c>
      <c r="D247" s="209" t="str">
        <f>IF($A247="","",VLOOKUP($A247,'Annex 2 EHV charges'!$A:$O,7,0))</f>
        <v/>
      </c>
      <c r="E247" s="211" t="str">
        <f>IFERROR(IF(VLOOKUP($A247,'Annex 2 EHV charges'!$A:$O,8,FALSE)=0,"",VLOOKUP($A247,'Annex 2 EHV charges'!$A:$O,8,FALSE)),"")</f>
        <v/>
      </c>
      <c r="F247" s="212" t="str">
        <f>IFERROR(IF(VLOOKUP($A247,'Annex 2 EHV charges'!$A:$O,9,FALSE)=0,"",VLOOKUP($A247,'Annex 2 EHV charges'!$A:$O,9,FALSE)),"")</f>
        <v/>
      </c>
      <c r="G247" s="213" t="str">
        <f>IFERROR(IF(VLOOKUP($A247,'Annex 2 EHV charges'!$A:$O,10,FALSE)=0,"",VLOOKUP($A247,'Annex 2 EHV charges'!$A:$O,10,FALSE)),"")</f>
        <v/>
      </c>
      <c r="H247" s="213" t="str">
        <f>IFERROR(IF(VLOOKUP($A247,'Annex 2 EHV charges'!$A:$O,11,FALSE)=0,"",VLOOKUP($A247,'Annex 2 EHV charges'!$A:$O,11,FALSE)),"")</f>
        <v/>
      </c>
    </row>
    <row r="248" spans="1:8" x14ac:dyDescent="0.2">
      <c r="A248" s="209" t="str">
        <f t="array" ref="A248">IFERROR(INDEX('Annex 2 EHV charges'!$A$11:$A$260, MATCH(0, IF(ISBLANK('Annex 2 EHV charges'!$A$11:$A$260),1, COUNTIF(A$4:$A247, 'Annex 2 EHV charges'!$A$11:$A$260)), 0)),"")</f>
        <v/>
      </c>
      <c r="B248" s="209" t="str">
        <f>IF($A248="","",VLOOKUP($A248,'Annex 2 EHV charges'!$A:$O,2,0))</f>
        <v/>
      </c>
      <c r="C248" s="210" t="str">
        <f>IF($A248="","",VLOOKUP($A248,'Annex 2 EHV charges'!$A:$O,3,0))</f>
        <v/>
      </c>
      <c r="D248" s="209" t="str">
        <f>IF($A248="","",VLOOKUP($A248,'Annex 2 EHV charges'!$A:$O,7,0))</f>
        <v/>
      </c>
      <c r="E248" s="211" t="str">
        <f>IFERROR(IF(VLOOKUP($A248,'Annex 2 EHV charges'!$A:$O,8,FALSE)=0,"",VLOOKUP($A248,'Annex 2 EHV charges'!$A:$O,8,FALSE)),"")</f>
        <v/>
      </c>
      <c r="F248" s="212" t="str">
        <f>IFERROR(IF(VLOOKUP($A248,'Annex 2 EHV charges'!$A:$O,9,FALSE)=0,"",VLOOKUP($A248,'Annex 2 EHV charges'!$A:$O,9,FALSE)),"")</f>
        <v/>
      </c>
      <c r="G248" s="213" t="str">
        <f>IFERROR(IF(VLOOKUP($A248,'Annex 2 EHV charges'!$A:$O,10,FALSE)=0,"",VLOOKUP($A248,'Annex 2 EHV charges'!$A:$O,10,FALSE)),"")</f>
        <v/>
      </c>
      <c r="H248" s="213" t="str">
        <f>IFERROR(IF(VLOOKUP($A248,'Annex 2 EHV charges'!$A:$O,11,FALSE)=0,"",VLOOKUP($A248,'Annex 2 EHV charges'!$A:$O,11,FALSE)),"")</f>
        <v/>
      </c>
    </row>
    <row r="249" spans="1:8" x14ac:dyDescent="0.2">
      <c r="A249" s="209" t="str">
        <f t="array" ref="A249">IFERROR(INDEX('Annex 2 EHV charges'!$A$11:$A$260, MATCH(0, IF(ISBLANK('Annex 2 EHV charges'!$A$11:$A$260),1, COUNTIF(A$4:$A248, 'Annex 2 EHV charges'!$A$11:$A$260)), 0)),"")</f>
        <v/>
      </c>
      <c r="B249" s="209" t="str">
        <f>IF($A249="","",VLOOKUP($A249,'Annex 2 EHV charges'!$A:$O,2,0))</f>
        <v/>
      </c>
      <c r="C249" s="210" t="str">
        <f>IF($A249="","",VLOOKUP($A249,'Annex 2 EHV charges'!$A:$O,3,0))</f>
        <v/>
      </c>
      <c r="D249" s="209" t="str">
        <f>IF($A249="","",VLOOKUP($A249,'Annex 2 EHV charges'!$A:$O,7,0))</f>
        <v/>
      </c>
      <c r="E249" s="211" t="str">
        <f>IFERROR(IF(VLOOKUP($A249,'Annex 2 EHV charges'!$A:$O,8,FALSE)=0,"",VLOOKUP($A249,'Annex 2 EHV charges'!$A:$O,8,FALSE)),"")</f>
        <v/>
      </c>
      <c r="F249" s="212" t="str">
        <f>IFERROR(IF(VLOOKUP($A249,'Annex 2 EHV charges'!$A:$O,9,FALSE)=0,"",VLOOKUP($A249,'Annex 2 EHV charges'!$A:$O,9,FALSE)),"")</f>
        <v/>
      </c>
      <c r="G249" s="213" t="str">
        <f>IFERROR(IF(VLOOKUP($A249,'Annex 2 EHV charges'!$A:$O,10,FALSE)=0,"",VLOOKUP($A249,'Annex 2 EHV charges'!$A:$O,10,FALSE)),"")</f>
        <v/>
      </c>
      <c r="H249" s="213" t="str">
        <f>IFERROR(IF(VLOOKUP($A249,'Annex 2 EHV charges'!$A:$O,11,FALSE)=0,"",VLOOKUP($A249,'Annex 2 EHV charges'!$A:$O,11,FALSE)),"")</f>
        <v/>
      </c>
    </row>
    <row r="250" spans="1:8" x14ac:dyDescent="0.2">
      <c r="A250" s="209" t="str">
        <f t="array" ref="A250">IFERROR(INDEX('Annex 2 EHV charges'!$A$11:$A$260, MATCH(0, IF(ISBLANK('Annex 2 EHV charges'!$A$11:$A$260),1, COUNTIF(A$4:$A249, 'Annex 2 EHV charges'!$A$11:$A$260)), 0)),"")</f>
        <v/>
      </c>
      <c r="B250" s="209" t="str">
        <f>IF($A250="","",VLOOKUP($A250,'Annex 2 EHV charges'!$A:$O,2,0))</f>
        <v/>
      </c>
      <c r="C250" s="210" t="str">
        <f>IF($A250="","",VLOOKUP($A250,'Annex 2 EHV charges'!$A:$O,3,0))</f>
        <v/>
      </c>
      <c r="D250" s="209" t="str">
        <f>IF($A250="","",VLOOKUP($A250,'Annex 2 EHV charges'!$A:$O,7,0))</f>
        <v/>
      </c>
      <c r="E250" s="211" t="str">
        <f>IFERROR(IF(VLOOKUP($A250,'Annex 2 EHV charges'!$A:$O,8,FALSE)=0,"",VLOOKUP($A250,'Annex 2 EHV charges'!$A:$O,8,FALSE)),"")</f>
        <v/>
      </c>
      <c r="F250" s="212" t="str">
        <f>IFERROR(IF(VLOOKUP($A250,'Annex 2 EHV charges'!$A:$O,9,FALSE)=0,"",VLOOKUP($A250,'Annex 2 EHV charges'!$A:$O,9,FALSE)),"")</f>
        <v/>
      </c>
      <c r="G250" s="213" t="str">
        <f>IFERROR(IF(VLOOKUP($A250,'Annex 2 EHV charges'!$A:$O,10,FALSE)=0,"",VLOOKUP($A250,'Annex 2 EHV charges'!$A:$O,10,FALSE)),"")</f>
        <v/>
      </c>
      <c r="H250" s="213" t="str">
        <f>IFERROR(IF(VLOOKUP($A250,'Annex 2 EHV charges'!$A:$O,11,FALSE)=0,"",VLOOKUP($A250,'Annex 2 EHV charges'!$A:$O,11,FALSE)),"")</f>
        <v/>
      </c>
    </row>
    <row r="251" spans="1:8" x14ac:dyDescent="0.2">
      <c r="A251" s="209" t="str">
        <f t="array" ref="A251">IFERROR(INDEX('Annex 2 EHV charges'!$A$11:$A$260, MATCH(0, IF(ISBLANK('Annex 2 EHV charges'!$A$11:$A$260),1, COUNTIF(A$4:$A250, 'Annex 2 EHV charges'!$A$11:$A$260)), 0)),"")</f>
        <v/>
      </c>
      <c r="B251" s="209" t="str">
        <f>IF($A251="","",VLOOKUP($A251,'Annex 2 EHV charges'!$A:$O,2,0))</f>
        <v/>
      </c>
      <c r="C251" s="210" t="str">
        <f>IF($A251="","",VLOOKUP($A251,'Annex 2 EHV charges'!$A:$O,3,0))</f>
        <v/>
      </c>
      <c r="D251" s="209" t="str">
        <f>IF($A251="","",VLOOKUP($A251,'Annex 2 EHV charges'!$A:$O,7,0))</f>
        <v/>
      </c>
      <c r="E251" s="211" t="str">
        <f>IFERROR(IF(VLOOKUP($A251,'Annex 2 EHV charges'!$A:$O,8,FALSE)=0,"",VLOOKUP($A251,'Annex 2 EHV charges'!$A:$O,8,FALSE)),"")</f>
        <v/>
      </c>
      <c r="F251" s="212" t="str">
        <f>IFERROR(IF(VLOOKUP($A251,'Annex 2 EHV charges'!$A:$O,9,FALSE)=0,"",VLOOKUP($A251,'Annex 2 EHV charges'!$A:$O,9,FALSE)),"")</f>
        <v/>
      </c>
      <c r="G251" s="213" t="str">
        <f>IFERROR(IF(VLOOKUP($A251,'Annex 2 EHV charges'!$A:$O,10,FALSE)=0,"",VLOOKUP($A251,'Annex 2 EHV charges'!$A:$O,10,FALSE)),"")</f>
        <v/>
      </c>
      <c r="H251" s="213" t="str">
        <f>IFERROR(IF(VLOOKUP($A251,'Annex 2 EHV charges'!$A:$O,11,FALSE)=0,"",VLOOKUP($A251,'Annex 2 EHV charges'!$A:$O,11,FALSE)),"")</f>
        <v/>
      </c>
    </row>
    <row r="252" spans="1:8" x14ac:dyDescent="0.2">
      <c r="A252" s="209" t="str">
        <f t="array" ref="A252">IFERROR(INDEX('Annex 2 EHV charges'!$A$11:$A$260, MATCH(0, IF(ISBLANK('Annex 2 EHV charges'!$A$11:$A$260),1, COUNTIF(A$4:$A251, 'Annex 2 EHV charges'!$A$11:$A$260)), 0)),"")</f>
        <v/>
      </c>
      <c r="B252" s="209" t="str">
        <f>IF($A252="","",VLOOKUP($A252,'Annex 2 EHV charges'!$A:$O,2,0))</f>
        <v/>
      </c>
      <c r="C252" s="210" t="str">
        <f>IF($A252="","",VLOOKUP($A252,'Annex 2 EHV charges'!$A:$O,3,0))</f>
        <v/>
      </c>
      <c r="D252" s="209" t="str">
        <f>IF($A252="","",VLOOKUP($A252,'Annex 2 EHV charges'!$A:$O,7,0))</f>
        <v/>
      </c>
      <c r="E252" s="211" t="str">
        <f>IFERROR(IF(VLOOKUP($A252,'Annex 2 EHV charges'!$A:$O,8,FALSE)=0,"",VLOOKUP($A252,'Annex 2 EHV charges'!$A:$O,8,FALSE)),"")</f>
        <v/>
      </c>
      <c r="F252" s="212" t="str">
        <f>IFERROR(IF(VLOOKUP($A252,'Annex 2 EHV charges'!$A:$O,9,FALSE)=0,"",VLOOKUP($A252,'Annex 2 EHV charges'!$A:$O,9,FALSE)),"")</f>
        <v/>
      </c>
      <c r="G252" s="213" t="str">
        <f>IFERROR(IF(VLOOKUP($A252,'Annex 2 EHV charges'!$A:$O,10,FALSE)=0,"",VLOOKUP($A252,'Annex 2 EHV charges'!$A:$O,10,FALSE)),"")</f>
        <v/>
      </c>
      <c r="H252" s="213" t="str">
        <f>IFERROR(IF(VLOOKUP($A252,'Annex 2 EHV charges'!$A:$O,11,FALSE)=0,"",VLOOKUP($A252,'Annex 2 EHV charges'!$A:$O,11,FALSE)),"")</f>
        <v/>
      </c>
    </row>
    <row r="253" spans="1:8" x14ac:dyDescent="0.2">
      <c r="A253" s="209" t="str">
        <f t="array" ref="A253">IFERROR(INDEX('Annex 2 EHV charges'!$A$11:$A$260, MATCH(0, IF(ISBLANK('Annex 2 EHV charges'!$A$11:$A$260),1, COUNTIF(A$4:$A252, 'Annex 2 EHV charges'!$A$11:$A$260)), 0)),"")</f>
        <v/>
      </c>
      <c r="B253" s="209" t="str">
        <f>IF($A253="","",VLOOKUP($A253,'Annex 2 EHV charges'!$A:$O,2,0))</f>
        <v/>
      </c>
      <c r="C253" s="210" t="str">
        <f>IF($A253="","",VLOOKUP($A253,'Annex 2 EHV charges'!$A:$O,3,0))</f>
        <v/>
      </c>
      <c r="D253" s="209" t="str">
        <f>IF($A253="","",VLOOKUP($A253,'Annex 2 EHV charges'!$A:$O,7,0))</f>
        <v/>
      </c>
      <c r="E253" s="211" t="str">
        <f>IFERROR(IF(VLOOKUP($A253,'Annex 2 EHV charges'!$A:$O,8,FALSE)=0,"",VLOOKUP($A253,'Annex 2 EHV charges'!$A:$O,8,FALSE)),"")</f>
        <v/>
      </c>
      <c r="F253" s="212" t="str">
        <f>IFERROR(IF(VLOOKUP($A253,'Annex 2 EHV charges'!$A:$O,9,FALSE)=0,"",VLOOKUP($A253,'Annex 2 EHV charges'!$A:$O,9,FALSE)),"")</f>
        <v/>
      </c>
      <c r="G253" s="213" t="str">
        <f>IFERROR(IF(VLOOKUP($A253,'Annex 2 EHV charges'!$A:$O,10,FALSE)=0,"",VLOOKUP($A253,'Annex 2 EHV charges'!$A:$O,10,FALSE)),"")</f>
        <v/>
      </c>
      <c r="H253" s="213" t="str">
        <f>IFERROR(IF(VLOOKUP($A253,'Annex 2 EHV charges'!$A:$O,11,FALSE)=0,"",VLOOKUP($A253,'Annex 2 EHV charges'!$A:$O,11,FALSE)),"")</f>
        <v/>
      </c>
    </row>
    <row r="254" spans="1:8" x14ac:dyDescent="0.2">
      <c r="A254" s="209" t="str">
        <f t="array" ref="A254">IFERROR(INDEX('Annex 2 EHV charges'!$A$11:$A$260, MATCH(0, IF(ISBLANK('Annex 2 EHV charges'!$A$11:$A$260),1, COUNTIF(A$4:$A253, 'Annex 2 EHV charges'!$A$11:$A$260)), 0)),"")</f>
        <v/>
      </c>
      <c r="B254" s="209" t="str">
        <f>IF($A254="","",VLOOKUP($A254,'Annex 2 EHV charges'!$A:$O,2,0))</f>
        <v/>
      </c>
      <c r="C254" s="210" t="str">
        <f>IF($A254="","",VLOOKUP($A254,'Annex 2 EHV charges'!$A:$O,3,0))</f>
        <v/>
      </c>
      <c r="D254" s="209" t="str">
        <f>IF($A254="","",VLOOKUP($A254,'Annex 2 EHV charges'!$A:$O,7,0))</f>
        <v/>
      </c>
      <c r="E254" s="211" t="str">
        <f>IFERROR(IF(VLOOKUP($A254,'Annex 2 EHV charges'!$A:$O,8,FALSE)=0,"",VLOOKUP($A254,'Annex 2 EHV charges'!$A:$O,8,FALSE)),"")</f>
        <v/>
      </c>
      <c r="F254" s="212" t="str">
        <f>IFERROR(IF(VLOOKUP($A254,'Annex 2 EHV charges'!$A:$O,9,FALSE)=0,"",VLOOKUP($A254,'Annex 2 EHV charges'!$A:$O,9,FALSE)),"")</f>
        <v/>
      </c>
      <c r="G254" s="213" t="str">
        <f>IFERROR(IF(VLOOKUP($A254,'Annex 2 EHV charges'!$A:$O,10,FALSE)=0,"",VLOOKUP($A254,'Annex 2 EHV charges'!$A:$O,10,FALSE)),"")</f>
        <v/>
      </c>
      <c r="H254" s="213"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topLeftCell="A64" zoomScaleNormal="100" zoomScaleSheetLayoutView="100" workbookViewId="0">
      <selection sqref="A1:H1"/>
    </sheetView>
  </sheetViews>
  <sheetFormatPr defaultRowHeight="12.75" x14ac:dyDescent="0.2"/>
  <cols>
    <col min="1" max="1" width="14.7109375" style="88" customWidth="1"/>
    <col min="2" max="2" width="13.28515625" style="88" bestFit="1" customWidth="1"/>
    <col min="3" max="3" width="14.85546875" style="98" customWidth="1"/>
    <col min="4" max="4" width="50.7109375" style="98" customWidth="1"/>
    <col min="5" max="5" width="14.7109375" style="99" customWidth="1"/>
    <col min="6" max="7" width="14.7109375" style="100" customWidth="1"/>
    <col min="8" max="8" width="14.7109375" style="88" customWidth="1"/>
    <col min="9" max="9" width="15.5703125" style="88" customWidth="1"/>
    <col min="10" max="16384" width="9.140625" style="88"/>
  </cols>
  <sheetData>
    <row r="1" spans="1:15" ht="66.75" customHeight="1" x14ac:dyDescent="0.2">
      <c r="A1" s="252" t="s">
        <v>1688</v>
      </c>
      <c r="B1" s="252"/>
      <c r="C1" s="252"/>
      <c r="D1" s="252"/>
      <c r="E1" s="252"/>
      <c r="F1" s="252"/>
      <c r="G1" s="252"/>
      <c r="H1" s="252"/>
    </row>
    <row r="2" spans="1:15" s="89" customFormat="1" ht="25.5" customHeight="1" x14ac:dyDescent="0.2">
      <c r="A2" s="259" t="str">
        <f>Overview!B4&amp; " - Effective from "&amp;Overview!D4&amp;" - "&amp;Overview!E4&amp;" EDCM export charges"</f>
        <v>Western Power Distribution (East Midlands) plc - Effective from 1 April 2015 - Final EDCM export charges</v>
      </c>
      <c r="B2" s="260"/>
      <c r="C2" s="260"/>
      <c r="D2" s="260"/>
      <c r="E2" s="260"/>
      <c r="F2" s="260"/>
      <c r="G2" s="260"/>
      <c r="H2" s="261"/>
    </row>
    <row r="3" spans="1:15" s="127" customFormat="1" ht="18" x14ac:dyDescent="0.2">
      <c r="A3" s="207"/>
      <c r="B3" s="207"/>
      <c r="C3" s="207"/>
      <c r="D3" s="208"/>
      <c r="E3" s="133"/>
      <c r="F3" s="133"/>
      <c r="G3" s="134"/>
      <c r="H3" s="134"/>
      <c r="I3" s="124"/>
      <c r="J3" s="124"/>
      <c r="K3" s="124"/>
      <c r="L3" s="124"/>
      <c r="M3" s="124"/>
      <c r="N3" s="124"/>
      <c r="O3" s="124"/>
    </row>
    <row r="4" spans="1:15" ht="60.75" customHeight="1" x14ac:dyDescent="0.2">
      <c r="A4" s="90" t="s">
        <v>560</v>
      </c>
      <c r="B4" s="91" t="s">
        <v>505</v>
      </c>
      <c r="C4" s="90" t="s">
        <v>507</v>
      </c>
      <c r="D4" s="92" t="s">
        <v>205</v>
      </c>
      <c r="E4" s="92" t="s">
        <v>581</v>
      </c>
      <c r="F4" s="92" t="s">
        <v>567</v>
      </c>
      <c r="G4" s="92" t="s">
        <v>568</v>
      </c>
      <c r="H4" s="92" t="s">
        <v>570</v>
      </c>
    </row>
    <row r="5" spans="1:15" x14ac:dyDescent="0.2">
      <c r="A5" s="210">
        <f t="array" ref="A5">IFERROR(INDEX('Annex 2 EHV charges'!$D$11:$D$260, MATCH(0, IF(ISBLANK('Annex 2 EHV charges'!$D$11:$D$260),1, COUNTIF(A$4:$A4, 'Annex 2 EHV charges'!$D$11:$D$260)), 0)),"")</f>
        <v>705</v>
      </c>
      <c r="B5" s="209">
        <f>IF($A5="","",VLOOKUP($A5,'Annex 2 EHV charges'!$D:$O,2,0))</f>
        <v>705</v>
      </c>
      <c r="C5" s="210">
        <f>IF($A5="","",VLOOKUP($A5,'Annex 2 EHV charges'!$D:$O,3,0))</f>
        <v>1170000447725</v>
      </c>
      <c r="D5" s="209" t="str">
        <f>IF($A5="","",VLOOKUP($A5,'Annex 2 EHV charges'!$D:$O,4,0))</f>
        <v>Prestop Park Farm PV</v>
      </c>
      <c r="E5" s="214" t="str">
        <f>IFERROR(IF(VLOOKUP($A5,'Annex 2 EHV charges'!$D:$O,9,FALSE)=0,"",VLOOKUP($A5,'Annex 2 EHV charges'!$D:$O,9,FALSE)),"")</f>
        <v/>
      </c>
      <c r="F5" s="215">
        <f>IFERROR(IF(VLOOKUP($A5,'Annex 2 EHV charges'!$D:$O,10,FALSE)=0,"",VLOOKUP($A5,'Annex 2 EHV charges'!$D:$O,10,FALSE)),"")</f>
        <v>270.19</v>
      </c>
      <c r="G5" s="216">
        <f>IFERROR(IF(VLOOKUP($A5,'Annex 2 EHV charges'!$D:$O,11,FALSE)=0,"",VLOOKUP($A5,'Annex 2 EHV charges'!$D:$O,11,FALSE)),"")</f>
        <v>0.06</v>
      </c>
      <c r="H5" s="216">
        <f>IFERROR(IF(VLOOKUP($A5,'Annex 2 EHV charges'!$D:$O,12,FALSE)=0,"",VLOOKUP($A5,'Annex 2 EHV charges'!$D:$O,12,FALSE)),"")</f>
        <v>0.06</v>
      </c>
    </row>
    <row r="6" spans="1:15" x14ac:dyDescent="0.2">
      <c r="A6" s="210">
        <f t="array" ref="A6">IFERROR(INDEX('Annex 2 EHV charges'!$D$11:$D$260, MATCH(0, IF(ISBLANK('Annex 2 EHV charges'!$D$11:$D$260),1, COUNTIF(A$4:$A5, 'Annex 2 EHV charges'!$D$11:$D$260)), 0)),"")</f>
        <v>706</v>
      </c>
      <c r="B6" s="209">
        <f>IF($A6="","",VLOOKUP($A6,'Annex 2 EHV charges'!$D:$O,2,0))</f>
        <v>706</v>
      </c>
      <c r="C6" s="210">
        <f>IF($A6="","",VLOOKUP($A6,'Annex 2 EHV charges'!$D:$O,3,0))</f>
        <v>1170000447488</v>
      </c>
      <c r="D6" s="209" t="str">
        <f>IF($A6="","",VLOOKUP($A6,'Annex 2 EHV charges'!$D:$O,4,0))</f>
        <v>Smith Hall Solar Farm</v>
      </c>
      <c r="E6" s="214" t="str">
        <f>IFERROR(IF(VLOOKUP($A6,'Annex 2 EHV charges'!$D:$O,9,FALSE)=0,"",VLOOKUP($A6,'Annex 2 EHV charges'!$D:$O,9,FALSE)),"")</f>
        <v/>
      </c>
      <c r="F6" s="215">
        <f>IFERROR(IF(VLOOKUP($A6,'Annex 2 EHV charges'!$D:$O,10,FALSE)=0,"",VLOOKUP($A6,'Annex 2 EHV charges'!$D:$O,10,FALSE)),"")</f>
        <v>495.47</v>
      </c>
      <c r="G6" s="216">
        <f>IFERROR(IF(VLOOKUP($A6,'Annex 2 EHV charges'!$D:$O,11,FALSE)=0,"",VLOOKUP($A6,'Annex 2 EHV charges'!$D:$O,11,FALSE)),"")</f>
        <v>0.06</v>
      </c>
      <c r="H6" s="216">
        <f>IFERROR(IF(VLOOKUP($A6,'Annex 2 EHV charges'!$D:$O,12,FALSE)=0,"",VLOOKUP($A6,'Annex 2 EHV charges'!$D:$O,12,FALSE)),"")</f>
        <v>0.06</v>
      </c>
    </row>
    <row r="7" spans="1:15" x14ac:dyDescent="0.2">
      <c r="A7" s="210">
        <f t="array" ref="A7">IFERROR(INDEX('Annex 2 EHV charges'!$D$11:$D$260, MATCH(0, IF(ISBLANK('Annex 2 EHV charges'!$D$11:$D$260),1, COUNTIF(A$4:$A6, 'Annex 2 EHV charges'!$D$11:$D$260)), 0)),"")</f>
        <v>707</v>
      </c>
      <c r="B7" s="209">
        <f>IF($A7="","",VLOOKUP($A7,'Annex 2 EHV charges'!$D:$O,2,0))</f>
        <v>707</v>
      </c>
      <c r="C7" s="210">
        <f>IF($A7="","",VLOOKUP($A7,'Annex 2 EHV charges'!$D:$O,3,0))</f>
        <v>1170000447502</v>
      </c>
      <c r="D7" s="209" t="str">
        <f>IF($A7="","",VLOOKUP($A7,'Annex 2 EHV charges'!$D:$O,4,0))</f>
        <v>Park Farm Solar Ashby</v>
      </c>
      <c r="E7" s="214" t="str">
        <f>IFERROR(IF(VLOOKUP($A7,'Annex 2 EHV charges'!$D:$O,9,FALSE)=0,"",VLOOKUP($A7,'Annex 2 EHV charges'!$D:$O,9,FALSE)),"")</f>
        <v/>
      </c>
      <c r="F7" s="215">
        <f>IFERROR(IF(VLOOKUP($A7,'Annex 2 EHV charges'!$D:$O,10,FALSE)=0,"",VLOOKUP($A7,'Annex 2 EHV charges'!$D:$O,10,FALSE)),"")</f>
        <v>265.83</v>
      </c>
      <c r="G7" s="216">
        <f>IFERROR(IF(VLOOKUP($A7,'Annex 2 EHV charges'!$D:$O,11,FALSE)=0,"",VLOOKUP($A7,'Annex 2 EHV charges'!$D:$O,11,FALSE)),"")</f>
        <v>0.06</v>
      </c>
      <c r="H7" s="216">
        <f>IFERROR(IF(VLOOKUP($A7,'Annex 2 EHV charges'!$D:$O,12,FALSE)=0,"",VLOOKUP($A7,'Annex 2 EHV charges'!$D:$O,12,FALSE)),"")</f>
        <v>0.06</v>
      </c>
    </row>
    <row r="8" spans="1:15" x14ac:dyDescent="0.2">
      <c r="A8" s="210">
        <f t="array" ref="A8">IFERROR(INDEX('Annex 2 EHV charges'!$D$11:$D$260, MATCH(0, IF(ISBLANK('Annex 2 EHV charges'!$D$11:$D$260),1, COUNTIF(A$4:$A7, 'Annex 2 EHV charges'!$D$11:$D$260)), 0)),"")</f>
        <v>708</v>
      </c>
      <c r="B8" s="209">
        <f>IF($A8="","",VLOOKUP($A8,'Annex 2 EHV charges'!$D:$O,2,0))</f>
        <v>708</v>
      </c>
      <c r="C8" s="210">
        <f>IF($A8="","",VLOOKUP($A8,'Annex 2 EHV charges'!$D:$O,3,0))</f>
        <v>1170000451439</v>
      </c>
      <c r="D8" s="209" t="str">
        <f>IF($A8="","",VLOOKUP($A8,'Annex 2 EHV charges'!$D:$O,4,0))</f>
        <v>Aston House Solar Farm</v>
      </c>
      <c r="E8" s="214" t="str">
        <f>IFERROR(IF(VLOOKUP($A8,'Annex 2 EHV charges'!$D:$O,9,FALSE)=0,"",VLOOKUP($A8,'Annex 2 EHV charges'!$D:$O,9,FALSE)),"")</f>
        <v/>
      </c>
      <c r="F8" s="215">
        <f>IFERROR(IF(VLOOKUP($A8,'Annex 2 EHV charges'!$D:$O,10,FALSE)=0,"",VLOOKUP($A8,'Annex 2 EHV charges'!$D:$O,10,FALSE)),"")</f>
        <v>504.78</v>
      </c>
      <c r="G8" s="216">
        <f>IFERROR(IF(VLOOKUP($A8,'Annex 2 EHV charges'!$D:$O,11,FALSE)=0,"",VLOOKUP($A8,'Annex 2 EHV charges'!$D:$O,11,FALSE)),"")</f>
        <v>0.06</v>
      </c>
      <c r="H8" s="216">
        <f>IFERROR(IF(VLOOKUP($A8,'Annex 2 EHV charges'!$D:$O,12,FALSE)=0,"",VLOOKUP($A8,'Annex 2 EHV charges'!$D:$O,12,FALSE)),"")</f>
        <v>0.06</v>
      </c>
    </row>
    <row r="9" spans="1:15" x14ac:dyDescent="0.2">
      <c r="A9" s="210">
        <f t="array" ref="A9">IFERROR(INDEX('Annex 2 EHV charges'!$D$11:$D$260, MATCH(0, IF(ISBLANK('Annex 2 EHV charges'!$D$11:$D$260),1, COUNTIF(A$4:$A8, 'Annex 2 EHV charges'!$D$11:$D$260)), 0)),"")</f>
        <v>600</v>
      </c>
      <c r="B9" s="209">
        <f>IF($A9="","",VLOOKUP($A9,'Annex 2 EHV charges'!$D:$O,2,0))</f>
        <v>600</v>
      </c>
      <c r="C9" s="210" t="str">
        <f>IF($A9="","",VLOOKUP($A9,'Annex 2 EHV charges'!$D:$O,3,0))</f>
        <v xml:space="preserve"> </v>
      </c>
      <c r="D9" s="209" t="str">
        <f>IF($A9="","",VLOOKUP($A9,'Annex 2 EHV charges'!$D:$O,4,0))</f>
        <v>Network Rail Bytham</v>
      </c>
      <c r="E9" s="214" t="str">
        <f>IFERROR(IF(VLOOKUP($A9,'Annex 2 EHV charges'!$D:$O,9,FALSE)=0,"",VLOOKUP($A9,'Annex 2 EHV charges'!$D:$O,9,FALSE)),"")</f>
        <v/>
      </c>
      <c r="F9" s="215" t="str">
        <f>IFERROR(IF(VLOOKUP($A9,'Annex 2 EHV charges'!$D:$O,10,FALSE)=0,"",VLOOKUP($A9,'Annex 2 EHV charges'!$D:$O,10,FALSE)),"")</f>
        <v/>
      </c>
      <c r="G9" s="216" t="str">
        <f>IFERROR(IF(VLOOKUP($A9,'Annex 2 EHV charges'!$D:$O,11,FALSE)=0,"",VLOOKUP($A9,'Annex 2 EHV charges'!$D:$O,11,FALSE)),"")</f>
        <v/>
      </c>
      <c r="H9" s="216" t="str">
        <f>IFERROR(IF(VLOOKUP($A9,'Annex 2 EHV charges'!$D:$O,12,FALSE)=0,"",VLOOKUP($A9,'Annex 2 EHV charges'!$D:$O,12,FALSE)),"")</f>
        <v/>
      </c>
    </row>
    <row r="10" spans="1:15" x14ac:dyDescent="0.2">
      <c r="A10" s="210">
        <f t="array" ref="A10">IFERROR(INDEX('Annex 2 EHV charges'!$D$11:$D$260, MATCH(0, IF(ISBLANK('Annex 2 EHV charges'!$D$11:$D$260),1, COUNTIF(A$4:$A9, 'Annex 2 EHV charges'!$D$11:$D$260)), 0)),"")</f>
        <v>601</v>
      </c>
      <c r="B10" s="209">
        <f>IF($A10="","",VLOOKUP($A10,'Annex 2 EHV charges'!$D:$O,2,0))</f>
        <v>601</v>
      </c>
      <c r="C10" s="210">
        <f>IF($A10="","",VLOOKUP($A10,'Annex 2 EHV charges'!$D:$O,3,0))</f>
        <v>1100050641453</v>
      </c>
      <c r="D10" s="209" t="str">
        <f>IF($A10="","",VLOOKUP($A10,'Annex 2 EHV charges'!$D:$O,4,0))</f>
        <v>Network Rail Grantham</v>
      </c>
      <c r="E10" s="214" t="str">
        <f>IFERROR(IF(VLOOKUP($A10,'Annex 2 EHV charges'!$D:$O,9,FALSE)=0,"",VLOOKUP($A10,'Annex 2 EHV charges'!$D:$O,9,FALSE)),"")</f>
        <v/>
      </c>
      <c r="F10" s="215" t="str">
        <f>IFERROR(IF(VLOOKUP($A10,'Annex 2 EHV charges'!$D:$O,10,FALSE)=0,"",VLOOKUP($A10,'Annex 2 EHV charges'!$D:$O,10,FALSE)),"")</f>
        <v/>
      </c>
      <c r="G10" s="216" t="str">
        <f>IFERROR(IF(VLOOKUP($A10,'Annex 2 EHV charges'!$D:$O,11,FALSE)=0,"",VLOOKUP($A10,'Annex 2 EHV charges'!$D:$O,11,FALSE)),"")</f>
        <v/>
      </c>
      <c r="H10" s="216" t="str">
        <f>IFERROR(IF(VLOOKUP($A10,'Annex 2 EHV charges'!$D:$O,12,FALSE)=0,"",VLOOKUP($A10,'Annex 2 EHV charges'!$D:$O,12,FALSE)),"")</f>
        <v/>
      </c>
    </row>
    <row r="11" spans="1:15" x14ac:dyDescent="0.2">
      <c r="A11" s="210">
        <f t="array" ref="A11">IFERROR(INDEX('Annex 2 EHV charges'!$D$11:$D$260, MATCH(0, IF(ISBLANK('Annex 2 EHV charges'!$D$11:$D$260),1, COUNTIF(A$4:$A10, 'Annex 2 EHV charges'!$D$11:$D$260)), 0)),"")</f>
        <v>602</v>
      </c>
      <c r="B11" s="209">
        <f>IF($A11="","",VLOOKUP($A11,'Annex 2 EHV charges'!$D:$O,2,0))</f>
        <v>602</v>
      </c>
      <c r="C11" s="210">
        <f>IF($A11="","",VLOOKUP($A11,'Annex 2 EHV charges'!$D:$O,3,0))</f>
        <v>1100050106971</v>
      </c>
      <c r="D11" s="209" t="str">
        <f>IF($A11="","",VLOOKUP($A11,'Annex 2 EHV charges'!$D:$O,4,0))</f>
        <v>Network Rail Staythorpe</v>
      </c>
      <c r="E11" s="214" t="str">
        <f>IFERROR(IF(VLOOKUP($A11,'Annex 2 EHV charges'!$D:$O,9,FALSE)=0,"",VLOOKUP($A11,'Annex 2 EHV charges'!$D:$O,9,FALSE)),"")</f>
        <v/>
      </c>
      <c r="F11" s="215" t="str">
        <f>IFERROR(IF(VLOOKUP($A11,'Annex 2 EHV charges'!$D:$O,10,FALSE)=0,"",VLOOKUP($A11,'Annex 2 EHV charges'!$D:$O,10,FALSE)),"")</f>
        <v/>
      </c>
      <c r="G11" s="216" t="str">
        <f>IFERROR(IF(VLOOKUP($A11,'Annex 2 EHV charges'!$D:$O,11,FALSE)=0,"",VLOOKUP($A11,'Annex 2 EHV charges'!$D:$O,11,FALSE)),"")</f>
        <v/>
      </c>
      <c r="H11" s="216" t="str">
        <f>IFERROR(IF(VLOOKUP($A11,'Annex 2 EHV charges'!$D:$O,12,FALSE)=0,"",VLOOKUP($A11,'Annex 2 EHV charges'!$D:$O,12,FALSE)),"")</f>
        <v/>
      </c>
    </row>
    <row r="12" spans="1:15" x14ac:dyDescent="0.2">
      <c r="A12" s="210">
        <f t="array" ref="A12">IFERROR(INDEX('Annex 2 EHV charges'!$D$11:$D$260, MATCH(0, IF(ISBLANK('Annex 2 EHV charges'!$D$11:$D$260),1, COUNTIF(A$4:$A11, 'Annex 2 EHV charges'!$D$11:$D$260)), 0)),"")</f>
        <v>603</v>
      </c>
      <c r="B12" s="209">
        <f>IF($A12="","",VLOOKUP($A12,'Annex 2 EHV charges'!$D:$O,2,0))</f>
        <v>603</v>
      </c>
      <c r="C12" s="210">
        <f>IF($A12="","",VLOOKUP($A12,'Annex 2 EHV charges'!$D:$O,3,0))</f>
        <v>1100050314637</v>
      </c>
      <c r="D12" s="209" t="str">
        <f>IF($A12="","",VLOOKUP($A12,'Annex 2 EHV charges'!$D:$O,4,0))</f>
        <v>Network Rail Retford</v>
      </c>
      <c r="E12" s="214" t="str">
        <f>IFERROR(IF(VLOOKUP($A12,'Annex 2 EHV charges'!$D:$O,9,FALSE)=0,"",VLOOKUP($A12,'Annex 2 EHV charges'!$D:$O,9,FALSE)),"")</f>
        <v/>
      </c>
      <c r="F12" s="215" t="str">
        <f>IFERROR(IF(VLOOKUP($A12,'Annex 2 EHV charges'!$D:$O,10,FALSE)=0,"",VLOOKUP($A12,'Annex 2 EHV charges'!$D:$O,10,FALSE)),"")</f>
        <v/>
      </c>
      <c r="G12" s="216" t="str">
        <f>IFERROR(IF(VLOOKUP($A12,'Annex 2 EHV charges'!$D:$O,11,FALSE)=0,"",VLOOKUP($A12,'Annex 2 EHV charges'!$D:$O,11,FALSE)),"")</f>
        <v/>
      </c>
      <c r="H12" s="216" t="str">
        <f>IFERROR(IF(VLOOKUP($A12,'Annex 2 EHV charges'!$D:$O,12,FALSE)=0,"",VLOOKUP($A12,'Annex 2 EHV charges'!$D:$O,12,FALSE)),"")</f>
        <v/>
      </c>
    </row>
    <row r="13" spans="1:15" x14ac:dyDescent="0.2">
      <c r="A13" s="210">
        <f t="array" ref="A13">IFERROR(INDEX('Annex 2 EHV charges'!$D$11:$D$260, MATCH(0, IF(ISBLANK('Annex 2 EHV charges'!$D$11:$D$260),1, COUNTIF(A$4:$A12, 'Annex 2 EHV charges'!$D$11:$D$260)), 0)),"")</f>
        <v>604</v>
      </c>
      <c r="B13" s="209">
        <f>IF($A13="","",VLOOKUP($A13,'Annex 2 EHV charges'!$D:$O,2,0))</f>
        <v>604</v>
      </c>
      <c r="C13" s="210">
        <f>IF($A13="","",VLOOKUP($A13,'Annex 2 EHV charges'!$D:$O,3,0))</f>
        <v>1130000029600</v>
      </c>
      <c r="D13" s="209" t="str">
        <f>IF($A13="","",VLOOKUP($A13,'Annex 2 EHV charges'!$D:$O,4,0))</f>
        <v>Network Rail Rugby</v>
      </c>
      <c r="E13" s="214" t="str">
        <f>IFERROR(IF(VLOOKUP($A13,'Annex 2 EHV charges'!$D:$O,9,FALSE)=0,"",VLOOKUP($A13,'Annex 2 EHV charges'!$D:$O,9,FALSE)),"")</f>
        <v/>
      </c>
      <c r="F13" s="215" t="str">
        <f>IFERROR(IF(VLOOKUP($A13,'Annex 2 EHV charges'!$D:$O,10,FALSE)=0,"",VLOOKUP($A13,'Annex 2 EHV charges'!$D:$O,10,FALSE)),"")</f>
        <v/>
      </c>
      <c r="G13" s="216" t="str">
        <f>IFERROR(IF(VLOOKUP($A13,'Annex 2 EHV charges'!$D:$O,11,FALSE)=0,"",VLOOKUP($A13,'Annex 2 EHV charges'!$D:$O,11,FALSE)),"")</f>
        <v/>
      </c>
      <c r="H13" s="216" t="str">
        <f>IFERROR(IF(VLOOKUP($A13,'Annex 2 EHV charges'!$D:$O,12,FALSE)=0,"",VLOOKUP($A13,'Annex 2 EHV charges'!$D:$O,12,FALSE)),"")</f>
        <v/>
      </c>
    </row>
    <row r="14" spans="1:15" x14ac:dyDescent="0.2">
      <c r="A14" s="210">
        <f t="array" ref="A14">IFERROR(INDEX('Annex 2 EHV charges'!$D$11:$D$260, MATCH(0, IF(ISBLANK('Annex 2 EHV charges'!$D$11:$D$260),1, COUNTIF(A$4:$A13, 'Annex 2 EHV charges'!$D$11:$D$260)), 0)),"")</f>
        <v>605</v>
      </c>
      <c r="B14" s="209">
        <f>IF($A14="","",VLOOKUP($A14,'Annex 2 EHV charges'!$D:$O,2,0))</f>
        <v>605</v>
      </c>
      <c r="C14" s="210">
        <f>IF($A14="","",VLOOKUP($A14,'Annex 2 EHV charges'!$D:$O,3,0))</f>
        <v>1130000029619</v>
      </c>
      <c r="D14" s="209" t="str">
        <f>IF($A14="","",VLOOKUP($A14,'Annex 2 EHV charges'!$D:$O,4,0))</f>
        <v>Network Rail Tamworth</v>
      </c>
      <c r="E14" s="214" t="str">
        <f>IFERROR(IF(VLOOKUP($A14,'Annex 2 EHV charges'!$D:$O,9,FALSE)=0,"",VLOOKUP($A14,'Annex 2 EHV charges'!$D:$O,9,FALSE)),"")</f>
        <v/>
      </c>
      <c r="F14" s="215" t="str">
        <f>IFERROR(IF(VLOOKUP($A14,'Annex 2 EHV charges'!$D:$O,10,FALSE)=0,"",VLOOKUP($A14,'Annex 2 EHV charges'!$D:$O,10,FALSE)),"")</f>
        <v/>
      </c>
      <c r="G14" s="216" t="str">
        <f>IFERROR(IF(VLOOKUP($A14,'Annex 2 EHV charges'!$D:$O,11,FALSE)=0,"",VLOOKUP($A14,'Annex 2 EHV charges'!$D:$O,11,FALSE)),"")</f>
        <v/>
      </c>
      <c r="H14" s="216" t="str">
        <f>IFERROR(IF(VLOOKUP($A14,'Annex 2 EHV charges'!$D:$O,12,FALSE)=0,"",VLOOKUP($A14,'Annex 2 EHV charges'!$D:$O,12,FALSE)),"")</f>
        <v/>
      </c>
    </row>
    <row r="15" spans="1:15" x14ac:dyDescent="0.2">
      <c r="A15" s="210">
        <f t="array" ref="A15">IFERROR(INDEX('Annex 2 EHV charges'!$D$11:$D$260, MATCH(0, IF(ISBLANK('Annex 2 EHV charges'!$D$11:$D$260),1, COUNTIF(A$4:$A14, 'Annex 2 EHV charges'!$D$11:$D$260)), 0)),"")</f>
        <v>606</v>
      </c>
      <c r="B15" s="209">
        <f>IF($A15="","",VLOOKUP($A15,'Annex 2 EHV charges'!$D:$O,2,0))</f>
        <v>606</v>
      </c>
      <c r="C15" s="210">
        <f>IF($A15="","",VLOOKUP($A15,'Annex 2 EHV charges'!$D:$O,3,0))</f>
        <v>1130000029628</v>
      </c>
      <c r="D15" s="209" t="str">
        <f>IF($A15="","",VLOOKUP($A15,'Annex 2 EHV charges'!$D:$O,4,0))</f>
        <v>Network Rail Wolverton</v>
      </c>
      <c r="E15" s="214" t="str">
        <f>IFERROR(IF(VLOOKUP($A15,'Annex 2 EHV charges'!$D:$O,9,FALSE)=0,"",VLOOKUP($A15,'Annex 2 EHV charges'!$D:$O,9,FALSE)),"")</f>
        <v/>
      </c>
      <c r="F15" s="215" t="str">
        <f>IFERROR(IF(VLOOKUP($A15,'Annex 2 EHV charges'!$D:$O,10,FALSE)=0,"",VLOOKUP($A15,'Annex 2 EHV charges'!$D:$O,10,FALSE)),"")</f>
        <v/>
      </c>
      <c r="G15" s="216" t="str">
        <f>IFERROR(IF(VLOOKUP($A15,'Annex 2 EHV charges'!$D:$O,11,FALSE)=0,"",VLOOKUP($A15,'Annex 2 EHV charges'!$D:$O,11,FALSE)),"")</f>
        <v/>
      </c>
      <c r="H15" s="216" t="str">
        <f>IFERROR(IF(VLOOKUP($A15,'Annex 2 EHV charges'!$D:$O,12,FALSE)=0,"",VLOOKUP($A15,'Annex 2 EHV charges'!$D:$O,12,FALSE)),"")</f>
        <v/>
      </c>
    </row>
    <row r="16" spans="1:15" x14ac:dyDescent="0.2">
      <c r="A16" s="210">
        <f t="array" ref="A16">IFERROR(INDEX('Annex 2 EHV charges'!$D$11:$D$260, MATCH(0, IF(ISBLANK('Annex 2 EHV charges'!$D$11:$D$260),1, COUNTIF(A$4:$A15, 'Annex 2 EHV charges'!$D$11:$D$260)), 0)),"")</f>
        <v>607</v>
      </c>
      <c r="B16" s="209">
        <f>IF($A16="","",VLOOKUP($A16,'Annex 2 EHV charges'!$D:$O,2,0))</f>
        <v>607</v>
      </c>
      <c r="C16" s="210">
        <f>IF($A16="","",VLOOKUP($A16,'Annex 2 EHV charges'!$D:$O,3,0))</f>
        <v>1100050223110</v>
      </c>
      <c r="D16" s="209" t="str">
        <f>IF($A16="","",VLOOKUP($A16,'Annex 2 EHV charges'!$D:$O,4,0))</f>
        <v>Acordis</v>
      </c>
      <c r="E16" s="214" t="str">
        <f>IFERROR(IF(VLOOKUP($A16,'Annex 2 EHV charges'!$D:$O,9,FALSE)=0,"",VLOOKUP($A16,'Annex 2 EHV charges'!$D:$O,9,FALSE)),"")</f>
        <v/>
      </c>
      <c r="F16" s="215" t="str">
        <f>IFERROR(IF(VLOOKUP($A16,'Annex 2 EHV charges'!$D:$O,10,FALSE)=0,"",VLOOKUP($A16,'Annex 2 EHV charges'!$D:$O,10,FALSE)),"")</f>
        <v/>
      </c>
      <c r="G16" s="216" t="str">
        <f>IFERROR(IF(VLOOKUP($A16,'Annex 2 EHV charges'!$D:$O,11,FALSE)=0,"",VLOOKUP($A16,'Annex 2 EHV charges'!$D:$O,11,FALSE)),"")</f>
        <v/>
      </c>
      <c r="H16" s="216" t="str">
        <f>IFERROR(IF(VLOOKUP($A16,'Annex 2 EHV charges'!$D:$O,12,FALSE)=0,"",VLOOKUP($A16,'Annex 2 EHV charges'!$D:$O,12,FALSE)),"")</f>
        <v/>
      </c>
    </row>
    <row r="17" spans="1:8" x14ac:dyDescent="0.2">
      <c r="A17" s="210">
        <f t="array" ref="A17">IFERROR(INDEX('Annex 2 EHV charges'!$D$11:$D$260, MATCH(0, IF(ISBLANK('Annex 2 EHV charges'!$D$11:$D$260),1, COUNTIF(A$4:$A16, 'Annex 2 EHV charges'!$D$11:$D$260)), 0)),"")</f>
        <v>610</v>
      </c>
      <c r="B17" s="209">
        <f>IF($A17="","",VLOOKUP($A17,'Annex 2 EHV charges'!$D:$O,2,0))</f>
        <v>610</v>
      </c>
      <c r="C17" s="210">
        <f>IF($A17="","",VLOOKUP($A17,'Annex 2 EHV charges'!$D:$O,3,0))</f>
        <v>1100050222428</v>
      </c>
      <c r="D17" s="209" t="str">
        <f>IF($A17="","",VLOOKUP($A17,'Annex 2 EHV charges'!$D:$O,4,0))</f>
        <v>Derby Co-Generation</v>
      </c>
      <c r="E17" s="214" t="str">
        <f>IFERROR(IF(VLOOKUP($A17,'Annex 2 EHV charges'!$D:$O,9,FALSE)=0,"",VLOOKUP($A17,'Annex 2 EHV charges'!$D:$O,9,FALSE)),"")</f>
        <v/>
      </c>
      <c r="F17" s="215" t="str">
        <f>IFERROR(IF(VLOOKUP($A17,'Annex 2 EHV charges'!$D:$O,10,FALSE)=0,"",VLOOKUP($A17,'Annex 2 EHV charges'!$D:$O,10,FALSE)),"")</f>
        <v/>
      </c>
      <c r="G17" s="216" t="str">
        <f>IFERROR(IF(VLOOKUP($A17,'Annex 2 EHV charges'!$D:$O,11,FALSE)=0,"",VLOOKUP($A17,'Annex 2 EHV charges'!$D:$O,11,FALSE)),"")</f>
        <v/>
      </c>
      <c r="H17" s="216" t="str">
        <f>IFERROR(IF(VLOOKUP($A17,'Annex 2 EHV charges'!$D:$O,12,FALSE)=0,"",VLOOKUP($A17,'Annex 2 EHV charges'!$D:$O,12,FALSE)),"")</f>
        <v/>
      </c>
    </row>
    <row r="18" spans="1:8" x14ac:dyDescent="0.2">
      <c r="A18" s="210">
        <f t="array" ref="A18">IFERROR(INDEX('Annex 2 EHV charges'!$D$11:$D$260, MATCH(0, IF(ISBLANK('Annex 2 EHV charges'!$D$11:$D$260),1, COUNTIF(A$4:$A17, 'Annex 2 EHV charges'!$D$11:$D$260)), 0)),"")</f>
        <v>609</v>
      </c>
      <c r="B18" s="209">
        <f>IF($A18="","",VLOOKUP($A18,'Annex 2 EHV charges'!$D:$O,2,0))</f>
        <v>609</v>
      </c>
      <c r="C18" s="210">
        <f>IF($A18="","",VLOOKUP($A18,'Annex 2 EHV charges'!$D:$O,3,0))</f>
        <v>1100050222552</v>
      </c>
      <c r="D18" s="209" t="str">
        <f>IF($A18="","",VLOOKUP($A18,'Annex 2 EHV charges'!$D:$O,4,0))</f>
        <v>ABR Foods</v>
      </c>
      <c r="E18" s="214" t="str">
        <f>IFERROR(IF(VLOOKUP($A18,'Annex 2 EHV charges'!$D:$O,9,FALSE)=0,"",VLOOKUP($A18,'Annex 2 EHV charges'!$D:$O,9,FALSE)),"")</f>
        <v/>
      </c>
      <c r="F18" s="215" t="str">
        <f>IFERROR(IF(VLOOKUP($A18,'Annex 2 EHV charges'!$D:$O,10,FALSE)=0,"",VLOOKUP($A18,'Annex 2 EHV charges'!$D:$O,10,FALSE)),"")</f>
        <v/>
      </c>
      <c r="G18" s="216" t="str">
        <f>IFERROR(IF(VLOOKUP($A18,'Annex 2 EHV charges'!$D:$O,11,FALSE)=0,"",VLOOKUP($A18,'Annex 2 EHV charges'!$D:$O,11,FALSE)),"")</f>
        <v/>
      </c>
      <c r="H18" s="216" t="str">
        <f>IFERROR(IF(VLOOKUP($A18,'Annex 2 EHV charges'!$D:$O,12,FALSE)=0,"",VLOOKUP($A18,'Annex 2 EHV charges'!$D:$O,12,FALSE)),"")</f>
        <v/>
      </c>
    </row>
    <row r="19" spans="1:8" x14ac:dyDescent="0.2">
      <c r="A19" s="210">
        <f t="array" ref="A19">IFERROR(INDEX('Annex 2 EHV charges'!$D$11:$D$260, MATCH(0, IF(ISBLANK('Annex 2 EHV charges'!$D$11:$D$260),1, COUNTIF(A$4:$A18, 'Annex 2 EHV charges'!$D$11:$D$260)), 0)),"")</f>
        <v>635</v>
      </c>
      <c r="B19" s="209">
        <f>IF($A19="","",VLOOKUP($A19,'Annex 2 EHV charges'!$D:$O,2,0))</f>
        <v>635</v>
      </c>
      <c r="C19" s="210">
        <f>IF($A19="","",VLOOKUP($A19,'Annex 2 EHV charges'!$D:$O,3,0))</f>
        <v>1160001236229</v>
      </c>
      <c r="D19" s="209" t="str">
        <f>IF($A19="","",VLOOKUP($A19,'Annex 2 EHV charges'!$D:$O,4,0))</f>
        <v>Petsoe Wind Farm</v>
      </c>
      <c r="E19" s="214" t="str">
        <f>IFERROR(IF(VLOOKUP($A19,'Annex 2 EHV charges'!$D:$O,9,FALSE)=0,"",VLOOKUP($A19,'Annex 2 EHV charges'!$D:$O,9,FALSE)),"")</f>
        <v/>
      </c>
      <c r="F19" s="215">
        <f>IFERROR(IF(VLOOKUP($A19,'Annex 2 EHV charges'!$D:$O,10,FALSE)=0,"",VLOOKUP($A19,'Annex 2 EHV charges'!$D:$O,10,FALSE)),"")</f>
        <v>926.03</v>
      </c>
      <c r="G19" s="216">
        <f>IFERROR(IF(VLOOKUP($A19,'Annex 2 EHV charges'!$D:$O,11,FALSE)=0,"",VLOOKUP($A19,'Annex 2 EHV charges'!$D:$O,11,FALSE)),"")</f>
        <v>0.06</v>
      </c>
      <c r="H19" s="216">
        <f>IFERROR(IF(VLOOKUP($A19,'Annex 2 EHV charges'!$D:$O,12,FALSE)=0,"",VLOOKUP($A19,'Annex 2 EHV charges'!$D:$O,12,FALSE)),"")</f>
        <v>0.06</v>
      </c>
    </row>
    <row r="20" spans="1:8" x14ac:dyDescent="0.2">
      <c r="A20" s="210">
        <f t="array" ref="A20">IFERROR(INDEX('Annex 2 EHV charges'!$D$11:$D$260, MATCH(0, IF(ISBLANK('Annex 2 EHV charges'!$D$11:$D$260),1, COUNTIF(A$4:$A19, 'Annex 2 EHV charges'!$D$11:$D$260)), 0)),"")</f>
        <v>700</v>
      </c>
      <c r="B20" s="209">
        <f>IF($A20="","",VLOOKUP($A20,'Annex 2 EHV charges'!$D:$O,2,0))</f>
        <v>700</v>
      </c>
      <c r="C20" s="210">
        <f>IF($A20="","",VLOOKUP($A20,'Annex 2 EHV charges'!$D:$O,3,0))</f>
        <v>1170000330966</v>
      </c>
      <c r="D20" s="209" t="str">
        <f>IF($A20="","",VLOOKUP($A20,'Annex 2 EHV charges'!$D:$O,4,0))</f>
        <v>Castle Cement</v>
      </c>
      <c r="E20" s="214" t="str">
        <f>IFERROR(IF(VLOOKUP($A20,'Annex 2 EHV charges'!$D:$O,9,FALSE)=0,"",VLOOKUP($A20,'Annex 2 EHV charges'!$D:$O,9,FALSE)),"")</f>
        <v/>
      </c>
      <c r="F20" s="215">
        <f>IFERROR(IF(VLOOKUP($A20,'Annex 2 EHV charges'!$D:$O,10,FALSE)=0,"",VLOOKUP($A20,'Annex 2 EHV charges'!$D:$O,10,FALSE)),"")</f>
        <v>112.64</v>
      </c>
      <c r="G20" s="216">
        <f>IFERROR(IF(VLOOKUP($A20,'Annex 2 EHV charges'!$D:$O,11,FALSE)=0,"",VLOOKUP($A20,'Annex 2 EHV charges'!$D:$O,11,FALSE)),"")</f>
        <v>0.06</v>
      </c>
      <c r="H20" s="216">
        <f>IFERROR(IF(VLOOKUP($A20,'Annex 2 EHV charges'!$D:$O,12,FALSE)=0,"",VLOOKUP($A20,'Annex 2 EHV charges'!$D:$O,12,FALSE)),"")</f>
        <v>0.06</v>
      </c>
    </row>
    <row r="21" spans="1:8" x14ac:dyDescent="0.2">
      <c r="A21" s="210">
        <f t="array" ref="A21">IFERROR(INDEX('Annex 2 EHV charges'!$D$11:$D$260, MATCH(0, IF(ISBLANK('Annex 2 EHV charges'!$D$11:$D$260),1, COUNTIF(A$4:$A20, 'Annex 2 EHV charges'!$D$11:$D$260)), 0)),"")</f>
        <v>632</v>
      </c>
      <c r="B21" s="209">
        <f>IF($A21="","",VLOOKUP($A21,'Annex 2 EHV charges'!$D:$O,2,0))</f>
        <v>632</v>
      </c>
      <c r="C21" s="210">
        <f>IF($A21="","",VLOOKUP($A21,'Annex 2 EHV charges'!$D:$O,3,0))</f>
        <v>1100050222604</v>
      </c>
      <c r="D21" s="209" t="str">
        <f>IF($A21="","",VLOOKUP($A21,'Annex 2 EHV charges'!$D:$O,4,0))</f>
        <v>Coventry &amp; Solihull Waste</v>
      </c>
      <c r="E21" s="214" t="str">
        <f>IFERROR(IF(VLOOKUP($A21,'Annex 2 EHV charges'!$D:$O,9,FALSE)=0,"",VLOOKUP($A21,'Annex 2 EHV charges'!$D:$O,9,FALSE)),"")</f>
        <v/>
      </c>
      <c r="F21" s="215" t="str">
        <f>IFERROR(IF(VLOOKUP($A21,'Annex 2 EHV charges'!$D:$O,10,FALSE)=0,"",VLOOKUP($A21,'Annex 2 EHV charges'!$D:$O,10,FALSE)),"")</f>
        <v/>
      </c>
      <c r="G21" s="216" t="str">
        <f>IFERROR(IF(VLOOKUP($A21,'Annex 2 EHV charges'!$D:$O,11,FALSE)=0,"",VLOOKUP($A21,'Annex 2 EHV charges'!$D:$O,11,FALSE)),"")</f>
        <v/>
      </c>
      <c r="H21" s="216" t="str">
        <f>IFERROR(IF(VLOOKUP($A21,'Annex 2 EHV charges'!$D:$O,12,FALSE)=0,"",VLOOKUP($A21,'Annex 2 EHV charges'!$D:$O,12,FALSE)),"")</f>
        <v/>
      </c>
    </row>
    <row r="22" spans="1:8" x14ac:dyDescent="0.2">
      <c r="A22" s="210">
        <f t="array" ref="A22">IFERROR(INDEX('Annex 2 EHV charges'!$D$11:$D$260, MATCH(0, IF(ISBLANK('Annex 2 EHV charges'!$D$11:$D$260),1, COUNTIF(A$4:$A21, 'Annex 2 EHV charges'!$D$11:$D$260)), 0)),"")</f>
        <v>611</v>
      </c>
      <c r="B22" s="209">
        <f>IF($A22="","",VLOOKUP($A22,'Annex 2 EHV charges'!$D:$O,2,0))</f>
        <v>611</v>
      </c>
      <c r="C22" s="210">
        <f>IF($A22="","",VLOOKUP($A22,'Annex 2 EHV charges'!$D:$O,3,0))</f>
        <v>1170000014584</v>
      </c>
      <c r="D22" s="209" t="str">
        <f>IF($A22="","",VLOOKUP($A22,'Annex 2 EHV charges'!$D:$O,4,0))</f>
        <v>Bentinck Generation</v>
      </c>
      <c r="E22" s="214" t="str">
        <f>IFERROR(IF(VLOOKUP($A22,'Annex 2 EHV charges'!$D:$O,9,FALSE)=0,"",VLOOKUP($A22,'Annex 2 EHV charges'!$D:$O,9,FALSE)),"")</f>
        <v/>
      </c>
      <c r="F22" s="215">
        <f>IFERROR(IF(VLOOKUP($A22,'Annex 2 EHV charges'!$D:$O,10,FALSE)=0,"",VLOOKUP($A22,'Annex 2 EHV charges'!$D:$O,10,FALSE)),"")</f>
        <v>170.68</v>
      </c>
      <c r="G22" s="216">
        <f>IFERROR(IF(VLOOKUP($A22,'Annex 2 EHV charges'!$D:$O,11,FALSE)=0,"",VLOOKUP($A22,'Annex 2 EHV charges'!$D:$O,11,FALSE)),"")</f>
        <v>0.06</v>
      </c>
      <c r="H22" s="216">
        <f>IFERROR(IF(VLOOKUP($A22,'Annex 2 EHV charges'!$D:$O,12,FALSE)=0,"",VLOOKUP($A22,'Annex 2 EHV charges'!$D:$O,12,FALSE)),"")</f>
        <v>0.06</v>
      </c>
    </row>
    <row r="23" spans="1:8" x14ac:dyDescent="0.2">
      <c r="A23" s="210">
        <f t="array" ref="A23">IFERROR(INDEX('Annex 2 EHV charges'!$D$11:$D$260, MATCH(0, IF(ISBLANK('Annex 2 EHV charges'!$D$11:$D$260),1, COUNTIF(A$4:$A22, 'Annex 2 EHV charges'!$D$11:$D$260)), 0)),"")</f>
        <v>640</v>
      </c>
      <c r="B23" s="209">
        <f>IF($A23="","",VLOOKUP($A23,'Annex 2 EHV charges'!$D:$O,2,0))</f>
        <v>640</v>
      </c>
      <c r="C23" s="210">
        <f>IF($A23="","",VLOOKUP($A23,'Annex 2 EHV charges'!$D:$O,3,0))</f>
        <v>1160001479030</v>
      </c>
      <c r="D23" s="209" t="str">
        <f>IF($A23="","",VLOOKUP($A23,'Annex 2 EHV charges'!$D:$O,4,0))</f>
        <v>Asfordby 132kV</v>
      </c>
      <c r="E23" s="214" t="str">
        <f>IFERROR(IF(VLOOKUP($A23,'Annex 2 EHV charges'!$D:$O,9,FALSE)=0,"",VLOOKUP($A23,'Annex 2 EHV charges'!$D:$O,9,FALSE)),"")</f>
        <v/>
      </c>
      <c r="F23" s="215">
        <f>IFERROR(IF(VLOOKUP($A23,'Annex 2 EHV charges'!$D:$O,10,FALSE)=0,"",VLOOKUP($A23,'Annex 2 EHV charges'!$D:$O,10,FALSE)),"")</f>
        <v>6903.17</v>
      </c>
      <c r="G23" s="216">
        <f>IFERROR(IF(VLOOKUP($A23,'Annex 2 EHV charges'!$D:$O,11,FALSE)=0,"",VLOOKUP($A23,'Annex 2 EHV charges'!$D:$O,11,FALSE)),"")</f>
        <v>0.06</v>
      </c>
      <c r="H23" s="216">
        <f>IFERROR(IF(VLOOKUP($A23,'Annex 2 EHV charges'!$D:$O,12,FALSE)=0,"",VLOOKUP($A23,'Annex 2 EHV charges'!$D:$O,12,FALSE)),"")</f>
        <v>0.06</v>
      </c>
    </row>
    <row r="24" spans="1:8" x14ac:dyDescent="0.2">
      <c r="A24" s="210">
        <f t="array" ref="A24">IFERROR(INDEX('Annex 2 EHV charges'!$D$11:$D$260, MATCH(0, IF(ISBLANK('Annex 2 EHV charges'!$D$11:$D$260),1, COUNTIF(A$4:$A23, 'Annex 2 EHV charges'!$D$11:$D$260)), 0)),"")</f>
        <v>612</v>
      </c>
      <c r="B24" s="209">
        <f>IF($A24="","",VLOOKUP($A24,'Annex 2 EHV charges'!$D:$O,2,0))</f>
        <v>612</v>
      </c>
      <c r="C24" s="210">
        <f>IF($A24="","",VLOOKUP($A24,'Annex 2 EHV charges'!$D:$O,3,0))</f>
        <v>1100770095541</v>
      </c>
      <c r="D24" s="209" t="str">
        <f>IF($A24="","",VLOOKUP($A24,'Annex 2 EHV charges'!$D:$O,4,0))</f>
        <v>Calvert Landfill</v>
      </c>
      <c r="E24" s="214" t="str">
        <f>IFERROR(IF(VLOOKUP($A24,'Annex 2 EHV charges'!$D:$O,9,FALSE)=0,"",VLOOKUP($A24,'Annex 2 EHV charges'!$D:$O,9,FALSE)),"")</f>
        <v/>
      </c>
      <c r="F24" s="215" t="str">
        <f>IFERROR(IF(VLOOKUP($A24,'Annex 2 EHV charges'!$D:$O,10,FALSE)=0,"",VLOOKUP($A24,'Annex 2 EHV charges'!$D:$O,10,FALSE)),"")</f>
        <v/>
      </c>
      <c r="G24" s="216" t="str">
        <f>IFERROR(IF(VLOOKUP($A24,'Annex 2 EHV charges'!$D:$O,11,FALSE)=0,"",VLOOKUP($A24,'Annex 2 EHV charges'!$D:$O,11,FALSE)),"")</f>
        <v/>
      </c>
      <c r="H24" s="216" t="str">
        <f>IFERROR(IF(VLOOKUP($A24,'Annex 2 EHV charges'!$D:$O,12,FALSE)=0,"",VLOOKUP($A24,'Annex 2 EHV charges'!$D:$O,12,FALSE)),"")</f>
        <v/>
      </c>
    </row>
    <row r="25" spans="1:8" x14ac:dyDescent="0.2">
      <c r="A25" s="210">
        <f t="array" ref="A25">IFERROR(INDEX('Annex 2 EHV charges'!$D$11:$D$260, MATCH(0, IF(ISBLANK('Annex 2 EHV charges'!$D$11:$D$260),1, COUNTIF(A$4:$A24, 'Annex 2 EHV charges'!$D$11:$D$260)), 0)),"")</f>
        <v>613</v>
      </c>
      <c r="B25" s="209">
        <f>IF($A25="","",VLOOKUP($A25,'Annex 2 EHV charges'!$D:$O,2,0))</f>
        <v>613</v>
      </c>
      <c r="C25" s="210">
        <f>IF($A25="","",VLOOKUP($A25,'Annex 2 EHV charges'!$D:$O,3,0))</f>
        <v>1100770104693</v>
      </c>
      <c r="D25" s="209" t="str">
        <f>IF($A25="","",VLOOKUP($A25,'Annex 2 EHV charges'!$D:$O,4,0))</f>
        <v>Weldon Landfill</v>
      </c>
      <c r="E25" s="214" t="str">
        <f>IFERROR(IF(VLOOKUP($A25,'Annex 2 EHV charges'!$D:$O,9,FALSE)=0,"",VLOOKUP($A25,'Annex 2 EHV charges'!$D:$O,9,FALSE)),"")</f>
        <v/>
      </c>
      <c r="F25" s="215" t="str">
        <f>IFERROR(IF(VLOOKUP($A25,'Annex 2 EHV charges'!$D:$O,10,FALSE)=0,"",VLOOKUP($A25,'Annex 2 EHV charges'!$D:$O,10,FALSE)),"")</f>
        <v/>
      </c>
      <c r="G25" s="216" t="str">
        <f>IFERROR(IF(VLOOKUP($A25,'Annex 2 EHV charges'!$D:$O,11,FALSE)=0,"",VLOOKUP($A25,'Annex 2 EHV charges'!$D:$O,11,FALSE)),"")</f>
        <v/>
      </c>
      <c r="H25" s="216" t="str">
        <f>IFERROR(IF(VLOOKUP($A25,'Annex 2 EHV charges'!$D:$O,12,FALSE)=0,"",VLOOKUP($A25,'Annex 2 EHV charges'!$D:$O,12,FALSE)),"")</f>
        <v/>
      </c>
    </row>
    <row r="26" spans="1:8" x14ac:dyDescent="0.2">
      <c r="A26" s="210">
        <f t="array" ref="A26">IFERROR(INDEX('Annex 2 EHV charges'!$D$11:$D$260, MATCH(0, IF(ISBLANK('Annex 2 EHV charges'!$D$11:$D$260),1, COUNTIF(A$4:$A25, 'Annex 2 EHV charges'!$D$11:$D$260)), 0)),"")</f>
        <v>614</v>
      </c>
      <c r="B26" s="209">
        <f>IF($A26="","",VLOOKUP($A26,'Annex 2 EHV charges'!$D:$O,2,0))</f>
        <v>614</v>
      </c>
      <c r="C26" s="210">
        <f>IF($A26="","",VLOOKUP($A26,'Annex 2 EHV charges'!$D:$O,3,0))</f>
        <v>1100770099927</v>
      </c>
      <c r="D26" s="209" t="str">
        <f>IF($A26="","",VLOOKUP($A26,'Annex 2 EHV charges'!$D:$O,4,0))</f>
        <v>Goosy Lodge Power</v>
      </c>
      <c r="E26" s="214" t="str">
        <f>IFERROR(IF(VLOOKUP($A26,'Annex 2 EHV charges'!$D:$O,9,FALSE)=0,"",VLOOKUP($A26,'Annex 2 EHV charges'!$D:$O,9,FALSE)),"")</f>
        <v/>
      </c>
      <c r="F26" s="215" t="str">
        <f>IFERROR(IF(VLOOKUP($A26,'Annex 2 EHV charges'!$D:$O,10,FALSE)=0,"",VLOOKUP($A26,'Annex 2 EHV charges'!$D:$O,10,FALSE)),"")</f>
        <v/>
      </c>
      <c r="G26" s="216" t="str">
        <f>IFERROR(IF(VLOOKUP($A26,'Annex 2 EHV charges'!$D:$O,11,FALSE)=0,"",VLOOKUP($A26,'Annex 2 EHV charges'!$D:$O,11,FALSE)),"")</f>
        <v/>
      </c>
      <c r="H26" s="216" t="str">
        <f>IFERROR(IF(VLOOKUP($A26,'Annex 2 EHV charges'!$D:$O,12,FALSE)=0,"",VLOOKUP($A26,'Annex 2 EHV charges'!$D:$O,12,FALSE)),"")</f>
        <v/>
      </c>
    </row>
    <row r="27" spans="1:8" x14ac:dyDescent="0.2">
      <c r="A27" s="210">
        <f t="array" ref="A27">IFERROR(INDEX('Annex 2 EHV charges'!$D$11:$D$260, MATCH(0, IF(ISBLANK('Annex 2 EHV charges'!$D$11:$D$260),1, COUNTIF(A$4:$A26, 'Annex 2 EHV charges'!$D$11:$D$260)), 0)),"")</f>
        <v>615</v>
      </c>
      <c r="B27" s="209">
        <f>IF($A27="","",VLOOKUP($A27,'Annex 2 EHV charges'!$D:$O,2,0))</f>
        <v>615</v>
      </c>
      <c r="C27" s="210">
        <f>IF($A27="","",VLOOKUP($A27,'Annex 2 EHV charges'!$D:$O,3,0))</f>
        <v>1160000226336</v>
      </c>
      <c r="D27" s="209" t="str">
        <f>IF($A27="","",VLOOKUP($A27,'Annex 2 EHV charges'!$D:$O,4,0))</f>
        <v>Burton Wolds Wind Farm</v>
      </c>
      <c r="E27" s="214" t="str">
        <f>IFERROR(IF(VLOOKUP($A27,'Annex 2 EHV charges'!$D:$O,9,FALSE)=0,"",VLOOKUP($A27,'Annex 2 EHV charges'!$D:$O,9,FALSE)),"")</f>
        <v/>
      </c>
      <c r="F27" s="215" t="str">
        <f>IFERROR(IF(VLOOKUP($A27,'Annex 2 EHV charges'!$D:$O,10,FALSE)=0,"",VLOOKUP($A27,'Annex 2 EHV charges'!$D:$O,10,FALSE)),"")</f>
        <v/>
      </c>
      <c r="G27" s="216" t="str">
        <f>IFERROR(IF(VLOOKUP($A27,'Annex 2 EHV charges'!$D:$O,11,FALSE)=0,"",VLOOKUP($A27,'Annex 2 EHV charges'!$D:$O,11,FALSE)),"")</f>
        <v/>
      </c>
      <c r="H27" s="216" t="str">
        <f>IFERROR(IF(VLOOKUP($A27,'Annex 2 EHV charges'!$D:$O,12,FALSE)=0,"",VLOOKUP($A27,'Annex 2 EHV charges'!$D:$O,12,FALSE)),"")</f>
        <v/>
      </c>
    </row>
    <row r="28" spans="1:8" x14ac:dyDescent="0.2">
      <c r="A28" s="210">
        <f t="array" ref="A28">IFERROR(INDEX('Annex 2 EHV charges'!$D$11:$D$260, MATCH(0, IF(ISBLANK('Annex 2 EHV charges'!$D$11:$D$260),1, COUNTIF(A$4:$A27, 'Annex 2 EHV charges'!$D$11:$D$260)), 0)),"")</f>
        <v>616</v>
      </c>
      <c r="B28" s="209">
        <f>IF($A28="","",VLOOKUP($A28,'Annex 2 EHV charges'!$D:$O,2,0))</f>
        <v>616</v>
      </c>
      <c r="C28" s="210" t="str">
        <f>IF($A28="","",VLOOKUP($A28,'Annex 2 EHV charges'!$D:$O,3,0))</f>
        <v xml:space="preserve"> </v>
      </c>
      <c r="D28" s="209" t="str">
        <f>IF($A28="","",VLOOKUP($A28,'Annex 2 EHV charges'!$D:$O,4,0))</f>
        <v>Network Rail Bretton</v>
      </c>
      <c r="E28" s="214" t="str">
        <f>IFERROR(IF(VLOOKUP($A28,'Annex 2 EHV charges'!$D:$O,9,FALSE)=0,"",VLOOKUP($A28,'Annex 2 EHV charges'!$D:$O,9,FALSE)),"")</f>
        <v/>
      </c>
      <c r="F28" s="215" t="str">
        <f>IFERROR(IF(VLOOKUP($A28,'Annex 2 EHV charges'!$D:$O,10,FALSE)=0,"",VLOOKUP($A28,'Annex 2 EHV charges'!$D:$O,10,FALSE)),"")</f>
        <v/>
      </c>
      <c r="G28" s="216" t="str">
        <f>IFERROR(IF(VLOOKUP($A28,'Annex 2 EHV charges'!$D:$O,11,FALSE)=0,"",VLOOKUP($A28,'Annex 2 EHV charges'!$D:$O,11,FALSE)),"")</f>
        <v/>
      </c>
      <c r="H28" s="216" t="str">
        <f>IFERROR(IF(VLOOKUP($A28,'Annex 2 EHV charges'!$D:$O,12,FALSE)=0,"",VLOOKUP($A28,'Annex 2 EHV charges'!$D:$O,12,FALSE)),"")</f>
        <v/>
      </c>
    </row>
    <row r="29" spans="1:8" x14ac:dyDescent="0.2">
      <c r="A29" s="210">
        <f t="array" ref="A29">IFERROR(INDEX('Annex 2 EHV charges'!$D$11:$D$260, MATCH(0, IF(ISBLANK('Annex 2 EHV charges'!$D$11:$D$260),1, COUNTIF(A$4:$A28, 'Annex 2 EHV charges'!$D$11:$D$260)), 0)),"")</f>
        <v>617</v>
      </c>
      <c r="B29" s="209">
        <f>IF($A29="","",VLOOKUP($A29,'Annex 2 EHV charges'!$D:$O,2,0))</f>
        <v>617</v>
      </c>
      <c r="C29" s="210">
        <f>IF($A29="","",VLOOKUP($A29,'Annex 2 EHV charges'!$D:$O,3,0))</f>
        <v>1100770683377</v>
      </c>
      <c r="D29" s="209" t="str">
        <f>IF($A29="","",VLOOKUP($A29,'Annex 2 EHV charges'!$D:$O,4,0))</f>
        <v>Bambers Farm Wind Farm</v>
      </c>
      <c r="E29" s="214" t="str">
        <f>IFERROR(IF(VLOOKUP($A29,'Annex 2 EHV charges'!$D:$O,9,FALSE)=0,"",VLOOKUP($A29,'Annex 2 EHV charges'!$D:$O,9,FALSE)),"")</f>
        <v/>
      </c>
      <c r="F29" s="215" t="str">
        <f>IFERROR(IF(VLOOKUP($A29,'Annex 2 EHV charges'!$D:$O,10,FALSE)=0,"",VLOOKUP($A29,'Annex 2 EHV charges'!$D:$O,10,FALSE)),"")</f>
        <v/>
      </c>
      <c r="G29" s="216" t="str">
        <f>IFERROR(IF(VLOOKUP($A29,'Annex 2 EHV charges'!$D:$O,11,FALSE)=0,"",VLOOKUP($A29,'Annex 2 EHV charges'!$D:$O,11,FALSE)),"")</f>
        <v/>
      </c>
      <c r="H29" s="216" t="str">
        <f>IFERROR(IF(VLOOKUP($A29,'Annex 2 EHV charges'!$D:$O,12,FALSE)=0,"",VLOOKUP($A29,'Annex 2 EHV charges'!$D:$O,12,FALSE)),"")</f>
        <v/>
      </c>
    </row>
    <row r="30" spans="1:8" x14ac:dyDescent="0.2">
      <c r="A30" s="210">
        <f t="array" ref="A30">IFERROR(INDEX('Annex 2 EHV charges'!$D$11:$D$260, MATCH(0, IF(ISBLANK('Annex 2 EHV charges'!$D$11:$D$260),1, COUNTIF(A$4:$A29, 'Annex 2 EHV charges'!$D$11:$D$260)), 0)),"")</f>
        <v>618</v>
      </c>
      <c r="B30" s="209">
        <f>IF($A30="","",VLOOKUP($A30,'Annex 2 EHV charges'!$D:$O,2,0))</f>
        <v>618</v>
      </c>
      <c r="C30" s="210">
        <f>IF($A30="","",VLOOKUP($A30,'Annex 2 EHV charges'!$D:$O,3,0))</f>
        <v>1160000213610</v>
      </c>
      <c r="D30" s="209" t="str">
        <f>IF($A30="","",VLOOKUP($A30,'Annex 2 EHV charges'!$D:$O,4,0))</f>
        <v>Vine House Wind Farm</v>
      </c>
      <c r="E30" s="214" t="str">
        <f>IFERROR(IF(VLOOKUP($A30,'Annex 2 EHV charges'!$D:$O,9,FALSE)=0,"",VLOOKUP($A30,'Annex 2 EHV charges'!$D:$O,9,FALSE)),"")</f>
        <v/>
      </c>
      <c r="F30" s="215" t="str">
        <f>IFERROR(IF(VLOOKUP($A30,'Annex 2 EHV charges'!$D:$O,10,FALSE)=0,"",VLOOKUP($A30,'Annex 2 EHV charges'!$D:$O,10,FALSE)),"")</f>
        <v/>
      </c>
      <c r="G30" s="216" t="str">
        <f>IFERROR(IF(VLOOKUP($A30,'Annex 2 EHV charges'!$D:$O,11,FALSE)=0,"",VLOOKUP($A30,'Annex 2 EHV charges'!$D:$O,11,FALSE)),"")</f>
        <v/>
      </c>
      <c r="H30" s="216" t="str">
        <f>IFERROR(IF(VLOOKUP($A30,'Annex 2 EHV charges'!$D:$O,12,FALSE)=0,"",VLOOKUP($A30,'Annex 2 EHV charges'!$D:$O,12,FALSE)),"")</f>
        <v/>
      </c>
    </row>
    <row r="31" spans="1:8" x14ac:dyDescent="0.2">
      <c r="A31" s="210">
        <f t="array" ref="A31">IFERROR(INDEX('Annex 2 EHV charges'!$D$11:$D$260, MATCH(0, IF(ISBLANK('Annex 2 EHV charges'!$D$11:$D$260),1, COUNTIF(A$4:$A30, 'Annex 2 EHV charges'!$D$11:$D$260)), 0)),"")</f>
        <v>619</v>
      </c>
      <c r="B31" s="209">
        <f>IF($A31="","",VLOOKUP($A31,'Annex 2 EHV charges'!$D:$O,2,0))</f>
        <v>619</v>
      </c>
      <c r="C31" s="210">
        <f>IF($A31="","",VLOOKUP($A31,'Annex 2 EHV charges'!$D:$O,3,0))</f>
        <v>1160000154160</v>
      </c>
      <c r="D31" s="209" t="str">
        <f>IF($A31="","",VLOOKUP($A31,'Annex 2 EHV charges'!$D:$O,4,0))</f>
        <v>Red House Wind Farm</v>
      </c>
      <c r="E31" s="214" t="str">
        <f>IFERROR(IF(VLOOKUP($A31,'Annex 2 EHV charges'!$D:$O,9,FALSE)=0,"",VLOOKUP($A31,'Annex 2 EHV charges'!$D:$O,9,FALSE)),"")</f>
        <v/>
      </c>
      <c r="F31" s="215" t="str">
        <f>IFERROR(IF(VLOOKUP($A31,'Annex 2 EHV charges'!$D:$O,10,FALSE)=0,"",VLOOKUP($A31,'Annex 2 EHV charges'!$D:$O,10,FALSE)),"")</f>
        <v/>
      </c>
      <c r="G31" s="216" t="str">
        <f>IFERROR(IF(VLOOKUP($A31,'Annex 2 EHV charges'!$D:$O,11,FALSE)=0,"",VLOOKUP($A31,'Annex 2 EHV charges'!$D:$O,11,FALSE)),"")</f>
        <v/>
      </c>
      <c r="H31" s="216" t="str">
        <f>IFERROR(IF(VLOOKUP($A31,'Annex 2 EHV charges'!$D:$O,12,FALSE)=0,"",VLOOKUP($A31,'Annex 2 EHV charges'!$D:$O,12,FALSE)),"")</f>
        <v/>
      </c>
    </row>
    <row r="32" spans="1:8" x14ac:dyDescent="0.2">
      <c r="A32" s="210">
        <f t="array" ref="A32">IFERROR(INDEX('Annex 2 EHV charges'!$D$11:$D$260, MATCH(0, IF(ISBLANK('Annex 2 EHV charges'!$D$11:$D$260),1, COUNTIF(A$4:$A31, 'Annex 2 EHV charges'!$D$11:$D$260)), 0)),"")</f>
        <v>620</v>
      </c>
      <c r="B32" s="209">
        <f>IF($A32="","",VLOOKUP($A32,'Annex 2 EHV charges'!$D:$O,2,0))</f>
        <v>620</v>
      </c>
      <c r="C32" s="210">
        <f>IF($A32="","",VLOOKUP($A32,'Annex 2 EHV charges'!$D:$O,3,0))</f>
        <v>1160000186560</v>
      </c>
      <c r="D32" s="209" t="str">
        <f>IF($A32="","",VLOOKUP($A32,'Annex 2 EHV charges'!$D:$O,4,0))</f>
        <v>Daneshill Landfill</v>
      </c>
      <c r="E32" s="214" t="str">
        <f>IFERROR(IF(VLOOKUP($A32,'Annex 2 EHV charges'!$D:$O,9,FALSE)=0,"",VLOOKUP($A32,'Annex 2 EHV charges'!$D:$O,9,FALSE)),"")</f>
        <v/>
      </c>
      <c r="F32" s="215" t="str">
        <f>IFERROR(IF(VLOOKUP($A32,'Annex 2 EHV charges'!$D:$O,10,FALSE)=0,"",VLOOKUP($A32,'Annex 2 EHV charges'!$D:$O,10,FALSE)),"")</f>
        <v/>
      </c>
      <c r="G32" s="216" t="str">
        <f>IFERROR(IF(VLOOKUP($A32,'Annex 2 EHV charges'!$D:$O,11,FALSE)=0,"",VLOOKUP($A32,'Annex 2 EHV charges'!$D:$O,11,FALSE)),"")</f>
        <v/>
      </c>
      <c r="H32" s="216" t="str">
        <f>IFERROR(IF(VLOOKUP($A32,'Annex 2 EHV charges'!$D:$O,12,FALSE)=0,"",VLOOKUP($A32,'Annex 2 EHV charges'!$D:$O,12,FALSE)),"")</f>
        <v/>
      </c>
    </row>
    <row r="33" spans="1:8" ht="25.5" x14ac:dyDescent="0.2">
      <c r="A33" s="210">
        <f t="array" ref="A33">IFERROR(INDEX('Annex 2 EHV charges'!$D$11:$D$260, MATCH(0, IF(ISBLANK('Annex 2 EHV charges'!$D$11:$D$260),1, COUNTIF(A$4:$A32, 'Annex 2 EHV charges'!$D$11:$D$260)), 0)),"")</f>
        <v>621</v>
      </c>
      <c r="B33" s="209">
        <f>IF($A33="","",VLOOKUP($A33,'Annex 2 EHV charges'!$D:$O,2,0))</f>
        <v>621</v>
      </c>
      <c r="C33" s="210" t="str">
        <f>IF($A33="","",VLOOKUP($A33,'Annex 2 EHV charges'!$D:$O,3,0))</f>
        <v>1160000745066,
1130000079897</v>
      </c>
      <c r="D33" s="209" t="str">
        <f>IF($A33="","",VLOOKUP($A33,'Annex 2 EHV charges'!$D:$O,4,0))</f>
        <v>Newton Longville Landfill</v>
      </c>
      <c r="E33" s="214" t="str">
        <f>IFERROR(IF(VLOOKUP($A33,'Annex 2 EHV charges'!$D:$O,9,FALSE)=0,"",VLOOKUP($A33,'Annex 2 EHV charges'!$D:$O,9,FALSE)),"")</f>
        <v/>
      </c>
      <c r="F33" s="215" t="str">
        <f>IFERROR(IF(VLOOKUP($A33,'Annex 2 EHV charges'!$D:$O,10,FALSE)=0,"",VLOOKUP($A33,'Annex 2 EHV charges'!$D:$O,10,FALSE)),"")</f>
        <v/>
      </c>
      <c r="G33" s="216" t="str">
        <f>IFERROR(IF(VLOOKUP($A33,'Annex 2 EHV charges'!$D:$O,11,FALSE)=0,"",VLOOKUP($A33,'Annex 2 EHV charges'!$D:$O,11,FALSE)),"")</f>
        <v/>
      </c>
      <c r="H33" s="216" t="str">
        <f>IFERROR(IF(VLOOKUP($A33,'Annex 2 EHV charges'!$D:$O,12,FALSE)=0,"",VLOOKUP($A33,'Annex 2 EHV charges'!$D:$O,12,FALSE)),"")</f>
        <v/>
      </c>
    </row>
    <row r="34" spans="1:8" x14ac:dyDescent="0.2">
      <c r="A34" s="210">
        <f t="array" ref="A34">IFERROR(INDEX('Annex 2 EHV charges'!$D$11:$D$260, MATCH(0, IF(ISBLANK('Annex 2 EHV charges'!$D$11:$D$260),1, COUNTIF(A$4:$A33, 'Annex 2 EHV charges'!$D$11:$D$260)), 0)),"")</f>
        <v>622</v>
      </c>
      <c r="B34" s="209">
        <f>IF($A34="","",VLOOKUP($A34,'Annex 2 EHV charges'!$D:$O,2,0))</f>
        <v>622</v>
      </c>
      <c r="C34" s="210">
        <f>IF($A34="","",VLOOKUP($A34,'Annex 2 EHV charges'!$D:$O,3,0))</f>
        <v>1160000909840</v>
      </c>
      <c r="D34" s="209" t="str">
        <f>IF($A34="","",VLOOKUP($A34,'Annex 2 EHV charges'!$D:$O,4,0))</f>
        <v>Hollies Wind Farm</v>
      </c>
      <c r="E34" s="214" t="str">
        <f>IFERROR(IF(VLOOKUP($A34,'Annex 2 EHV charges'!$D:$O,9,FALSE)=0,"",VLOOKUP($A34,'Annex 2 EHV charges'!$D:$O,9,FALSE)),"")</f>
        <v/>
      </c>
      <c r="F34" s="215">
        <f>IFERROR(IF(VLOOKUP($A34,'Annex 2 EHV charges'!$D:$O,10,FALSE)=0,"",VLOOKUP($A34,'Annex 2 EHV charges'!$D:$O,10,FALSE)),"")</f>
        <v>249.9</v>
      </c>
      <c r="G34" s="216">
        <f>IFERROR(IF(VLOOKUP($A34,'Annex 2 EHV charges'!$D:$O,11,FALSE)=0,"",VLOOKUP($A34,'Annex 2 EHV charges'!$D:$O,11,FALSE)),"")</f>
        <v>0.06</v>
      </c>
      <c r="H34" s="216">
        <f>IFERROR(IF(VLOOKUP($A34,'Annex 2 EHV charges'!$D:$O,12,FALSE)=0,"",VLOOKUP($A34,'Annex 2 EHV charges'!$D:$O,12,FALSE)),"")</f>
        <v>0.06</v>
      </c>
    </row>
    <row r="35" spans="1:8" x14ac:dyDescent="0.2">
      <c r="A35" s="210">
        <f t="array" ref="A35">IFERROR(INDEX('Annex 2 EHV charges'!$D$11:$D$260, MATCH(0, IF(ISBLANK('Annex 2 EHV charges'!$D$11:$D$260),1, COUNTIF(A$4:$A34, 'Annex 2 EHV charges'!$D$11:$D$260)), 0)),"")</f>
        <v>629</v>
      </c>
      <c r="B35" s="209">
        <f>IF($A35="","",VLOOKUP($A35,'Annex 2 EHV charges'!$D:$O,2,0))</f>
        <v>629</v>
      </c>
      <c r="C35" s="210">
        <f>IF($A35="","",VLOOKUP($A35,'Annex 2 EHV charges'!$D:$O,3,0))</f>
        <v>1130000044013</v>
      </c>
      <c r="D35" s="209" t="str">
        <f>IF($A35="","",VLOOKUP($A35,'Annex 2 EHV charges'!$D:$O,4,0))</f>
        <v>Lynn Wind Farm</v>
      </c>
      <c r="E35" s="214" t="str">
        <f>IFERROR(IF(VLOOKUP($A35,'Annex 2 EHV charges'!$D:$O,9,FALSE)=0,"",VLOOKUP($A35,'Annex 2 EHV charges'!$D:$O,9,FALSE)),"")</f>
        <v/>
      </c>
      <c r="F35" s="215" t="str">
        <f>IFERROR(IF(VLOOKUP($A35,'Annex 2 EHV charges'!$D:$O,10,FALSE)=0,"",VLOOKUP($A35,'Annex 2 EHV charges'!$D:$O,10,FALSE)),"")</f>
        <v/>
      </c>
      <c r="G35" s="216" t="str">
        <f>IFERROR(IF(VLOOKUP($A35,'Annex 2 EHV charges'!$D:$O,11,FALSE)=0,"",VLOOKUP($A35,'Annex 2 EHV charges'!$D:$O,11,FALSE)),"")</f>
        <v/>
      </c>
      <c r="H35" s="216" t="str">
        <f>IFERROR(IF(VLOOKUP($A35,'Annex 2 EHV charges'!$D:$O,12,FALSE)=0,"",VLOOKUP($A35,'Annex 2 EHV charges'!$D:$O,12,FALSE)),"")</f>
        <v/>
      </c>
    </row>
    <row r="36" spans="1:8" x14ac:dyDescent="0.2">
      <c r="A36" s="210">
        <f t="array" ref="A36">IFERROR(INDEX('Annex 2 EHV charges'!$D$11:$D$260, MATCH(0, IF(ISBLANK('Annex 2 EHV charges'!$D$11:$D$260),1, COUNTIF(A$4:$A35, 'Annex 2 EHV charges'!$D$11:$D$260)), 0)),"")</f>
        <v>630</v>
      </c>
      <c r="B36" s="209">
        <f>IF($A36="","",VLOOKUP($A36,'Annex 2 EHV charges'!$D:$O,2,0))</f>
        <v>630</v>
      </c>
      <c r="C36" s="210">
        <f>IF($A36="","",VLOOKUP($A36,'Annex 2 EHV charges'!$D:$O,3,0))</f>
        <v>1130000044031</v>
      </c>
      <c r="D36" s="209" t="str">
        <f>IF($A36="","",VLOOKUP($A36,'Annex 2 EHV charges'!$D:$O,4,0))</f>
        <v>Inner Dowsing Wind Farm</v>
      </c>
      <c r="E36" s="214" t="str">
        <f>IFERROR(IF(VLOOKUP($A36,'Annex 2 EHV charges'!$D:$O,9,FALSE)=0,"",VLOOKUP($A36,'Annex 2 EHV charges'!$D:$O,9,FALSE)),"")</f>
        <v/>
      </c>
      <c r="F36" s="215" t="str">
        <f>IFERROR(IF(VLOOKUP($A36,'Annex 2 EHV charges'!$D:$O,10,FALSE)=0,"",VLOOKUP($A36,'Annex 2 EHV charges'!$D:$O,10,FALSE)),"")</f>
        <v/>
      </c>
      <c r="G36" s="216" t="str">
        <f>IFERROR(IF(VLOOKUP($A36,'Annex 2 EHV charges'!$D:$O,11,FALSE)=0,"",VLOOKUP($A36,'Annex 2 EHV charges'!$D:$O,11,FALSE)),"")</f>
        <v/>
      </c>
      <c r="H36" s="216" t="str">
        <f>IFERROR(IF(VLOOKUP($A36,'Annex 2 EHV charges'!$D:$O,12,FALSE)=0,"",VLOOKUP($A36,'Annex 2 EHV charges'!$D:$O,12,FALSE)),"")</f>
        <v/>
      </c>
    </row>
    <row r="37" spans="1:8" x14ac:dyDescent="0.2">
      <c r="A37" s="210">
        <f t="array" ref="A37">IFERROR(INDEX('Annex 2 EHV charges'!$D$11:$D$260, MATCH(0, IF(ISBLANK('Annex 2 EHV charges'!$D$11:$D$260),1, COUNTIF(A$4:$A36, 'Annex 2 EHV charges'!$D$11:$D$260)), 0)),"")</f>
        <v>631</v>
      </c>
      <c r="B37" s="209">
        <f>IF($A37="","",VLOOKUP($A37,'Annex 2 EHV charges'!$D:$O,2,0))</f>
        <v>631</v>
      </c>
      <c r="C37" s="210">
        <f>IF($A37="","",VLOOKUP($A37,'Annex 2 EHV charges'!$D:$O,3,0))</f>
        <v>1160000999046</v>
      </c>
      <c r="D37" s="209" t="str">
        <f>IF($A37="","",VLOOKUP($A37,'Annex 2 EHV charges'!$D:$O,4,0))</f>
        <v>Bicker Fen</v>
      </c>
      <c r="E37" s="214" t="str">
        <f>IFERROR(IF(VLOOKUP($A37,'Annex 2 EHV charges'!$D:$O,9,FALSE)=0,"",VLOOKUP($A37,'Annex 2 EHV charges'!$D:$O,9,FALSE)),"")</f>
        <v/>
      </c>
      <c r="F37" s="215">
        <f>IFERROR(IF(VLOOKUP($A37,'Annex 2 EHV charges'!$D:$O,10,FALSE)=0,"",VLOOKUP($A37,'Annex 2 EHV charges'!$D:$O,10,FALSE)),"")</f>
        <v>1752.82</v>
      </c>
      <c r="G37" s="216">
        <f>IFERROR(IF(VLOOKUP($A37,'Annex 2 EHV charges'!$D:$O,11,FALSE)=0,"",VLOOKUP($A37,'Annex 2 EHV charges'!$D:$O,11,FALSE)),"")</f>
        <v>0.06</v>
      </c>
      <c r="H37" s="216">
        <f>IFERROR(IF(VLOOKUP($A37,'Annex 2 EHV charges'!$D:$O,12,FALSE)=0,"",VLOOKUP($A37,'Annex 2 EHV charges'!$D:$O,12,FALSE)),"")</f>
        <v>0.06</v>
      </c>
    </row>
    <row r="38" spans="1:8" x14ac:dyDescent="0.2">
      <c r="A38" s="210">
        <f t="array" ref="A38">IFERROR(INDEX('Annex 2 EHV charges'!$D$11:$D$260, MATCH(0, IF(ISBLANK('Annex 2 EHV charges'!$D$11:$D$260),1, COUNTIF(A$4:$A37, 'Annex 2 EHV charges'!$D$11:$D$260)), 0)),"")</f>
        <v>634</v>
      </c>
      <c r="B38" s="209">
        <f>IF($A38="","",VLOOKUP($A38,'Annex 2 EHV charges'!$D:$O,2,0))</f>
        <v>634</v>
      </c>
      <c r="C38" s="210">
        <f>IF($A38="","",VLOOKUP($A38,'Annex 2 EHV charges'!$D:$O,3,0))</f>
        <v>1100050222473</v>
      </c>
      <c r="D38" s="209" t="str">
        <f>IF($A38="","",VLOOKUP($A38,'Annex 2 EHV charges'!$D:$O,4,0))</f>
        <v>London Road Heat Station</v>
      </c>
      <c r="E38" s="214" t="str">
        <f>IFERROR(IF(VLOOKUP($A38,'Annex 2 EHV charges'!$D:$O,9,FALSE)=0,"",VLOOKUP($A38,'Annex 2 EHV charges'!$D:$O,9,FALSE)),"")</f>
        <v/>
      </c>
      <c r="F38" s="215" t="str">
        <f>IFERROR(IF(VLOOKUP($A38,'Annex 2 EHV charges'!$D:$O,10,FALSE)=0,"",VLOOKUP($A38,'Annex 2 EHV charges'!$D:$O,10,FALSE)),"")</f>
        <v/>
      </c>
      <c r="G38" s="216" t="str">
        <f>IFERROR(IF(VLOOKUP($A38,'Annex 2 EHV charges'!$D:$O,11,FALSE)=0,"",VLOOKUP($A38,'Annex 2 EHV charges'!$D:$O,11,FALSE)),"")</f>
        <v/>
      </c>
      <c r="H38" s="216" t="str">
        <f>IFERROR(IF(VLOOKUP($A38,'Annex 2 EHV charges'!$D:$O,12,FALSE)=0,"",VLOOKUP($A38,'Annex 2 EHV charges'!$D:$O,12,FALSE)),"")</f>
        <v/>
      </c>
    </row>
    <row r="39" spans="1:8" x14ac:dyDescent="0.2">
      <c r="A39" s="210">
        <f t="array" ref="A39">IFERROR(INDEX('Annex 2 EHV charges'!$D$11:$D$260, MATCH(0, IF(ISBLANK('Annex 2 EHV charges'!$D$11:$D$260),1, COUNTIF(A$4:$A38, 'Annex 2 EHV charges'!$D$11:$D$260)), 0)),"")</f>
        <v>633</v>
      </c>
      <c r="B39" s="209">
        <f>IF($A39="","",VLOOKUP($A39,'Annex 2 EHV charges'!$D:$O,2,0))</f>
        <v>633</v>
      </c>
      <c r="C39" s="210">
        <f>IF($A39="","",VLOOKUP($A39,'Annex 2 EHV charges'!$D:$O,3,0))</f>
        <v>1160001253321</v>
      </c>
      <c r="D39" s="209" t="str">
        <f>IF($A39="","",VLOOKUP($A39,'Annex 2 EHV charges'!$D:$O,4,0))</f>
        <v>Lindhurst Wind Farm</v>
      </c>
      <c r="E39" s="214" t="str">
        <f>IFERROR(IF(VLOOKUP($A39,'Annex 2 EHV charges'!$D:$O,9,FALSE)=0,"",VLOOKUP($A39,'Annex 2 EHV charges'!$D:$O,9,FALSE)),"")</f>
        <v/>
      </c>
      <c r="F39" s="215">
        <f>IFERROR(IF(VLOOKUP($A39,'Annex 2 EHV charges'!$D:$O,10,FALSE)=0,"",VLOOKUP($A39,'Annex 2 EHV charges'!$D:$O,10,FALSE)),"")</f>
        <v>2646.39</v>
      </c>
      <c r="G39" s="216">
        <f>IFERROR(IF(VLOOKUP($A39,'Annex 2 EHV charges'!$D:$O,11,FALSE)=0,"",VLOOKUP($A39,'Annex 2 EHV charges'!$D:$O,11,FALSE)),"")</f>
        <v>0.06</v>
      </c>
      <c r="H39" s="216">
        <f>IFERROR(IF(VLOOKUP($A39,'Annex 2 EHV charges'!$D:$O,12,FALSE)=0,"",VLOOKUP($A39,'Annex 2 EHV charges'!$D:$O,12,FALSE)),"")</f>
        <v>0.06</v>
      </c>
    </row>
    <row r="40" spans="1:8" x14ac:dyDescent="0.2">
      <c r="A40" s="210">
        <f t="array" ref="A40">IFERROR(INDEX('Annex 2 EHV charges'!$D$11:$D$260, MATCH(0, IF(ISBLANK('Annex 2 EHV charges'!$D$11:$D$260),1, COUNTIF(A$4:$A39, 'Annex 2 EHV charges'!$D$11:$D$260)), 0)),"")</f>
        <v>636</v>
      </c>
      <c r="B40" s="209">
        <f>IF($A40="","",VLOOKUP($A40,'Annex 2 EHV charges'!$D:$O,2,0))</f>
        <v>636</v>
      </c>
      <c r="C40" s="210">
        <f>IF($A40="","",VLOOKUP($A40,'Annex 2 EHV charges'!$D:$O,3,0))</f>
        <v>1100050222464</v>
      </c>
      <c r="D40" s="209" t="str">
        <f>IF($A40="","",VLOOKUP($A40,'Annex 2 EHV charges'!$D:$O,4,0))</f>
        <v>Boots Thane Road</v>
      </c>
      <c r="E40" s="214" t="str">
        <f>IFERROR(IF(VLOOKUP($A40,'Annex 2 EHV charges'!$D:$O,9,FALSE)=0,"",VLOOKUP($A40,'Annex 2 EHV charges'!$D:$O,9,FALSE)),"")</f>
        <v/>
      </c>
      <c r="F40" s="215" t="str">
        <f>IFERROR(IF(VLOOKUP($A40,'Annex 2 EHV charges'!$D:$O,10,FALSE)=0,"",VLOOKUP($A40,'Annex 2 EHV charges'!$D:$O,10,FALSE)),"")</f>
        <v/>
      </c>
      <c r="G40" s="216" t="str">
        <f>IFERROR(IF(VLOOKUP($A40,'Annex 2 EHV charges'!$D:$O,11,FALSE)=0,"",VLOOKUP($A40,'Annex 2 EHV charges'!$D:$O,11,FALSE)),"")</f>
        <v/>
      </c>
      <c r="H40" s="216" t="str">
        <f>IFERROR(IF(VLOOKUP($A40,'Annex 2 EHV charges'!$D:$O,12,FALSE)=0,"",VLOOKUP($A40,'Annex 2 EHV charges'!$D:$O,12,FALSE)),"")</f>
        <v/>
      </c>
    </row>
    <row r="41" spans="1:8" x14ac:dyDescent="0.2">
      <c r="A41" s="210">
        <f t="array" ref="A41">IFERROR(INDEX('Annex 2 EHV charges'!$D$11:$D$260, MATCH(0, IF(ISBLANK('Annex 2 EHV charges'!$D$11:$D$260),1, COUNTIF(A$4:$A40, 'Annex 2 EHV charges'!$D$11:$D$260)), 0)),"")</f>
        <v>608</v>
      </c>
      <c r="B41" s="209">
        <f>IF($A41="","",VLOOKUP($A41,'Annex 2 EHV charges'!$D:$O,2,0))</f>
        <v>608</v>
      </c>
      <c r="C41" s="210">
        <f>IF($A41="","",VLOOKUP($A41,'Annex 2 EHV charges'!$D:$O,3,0))</f>
        <v>1100050222446</v>
      </c>
      <c r="D41" s="209" t="str">
        <f>IF($A41="","",VLOOKUP($A41,'Annex 2 EHV charges'!$D:$O,4,0))</f>
        <v>QMC</v>
      </c>
      <c r="E41" s="214" t="str">
        <f>IFERROR(IF(VLOOKUP($A41,'Annex 2 EHV charges'!$D:$O,9,FALSE)=0,"",VLOOKUP($A41,'Annex 2 EHV charges'!$D:$O,9,FALSE)),"")</f>
        <v/>
      </c>
      <c r="F41" s="215" t="str">
        <f>IFERROR(IF(VLOOKUP($A41,'Annex 2 EHV charges'!$D:$O,10,FALSE)=0,"",VLOOKUP($A41,'Annex 2 EHV charges'!$D:$O,10,FALSE)),"")</f>
        <v/>
      </c>
      <c r="G41" s="216" t="str">
        <f>IFERROR(IF(VLOOKUP($A41,'Annex 2 EHV charges'!$D:$O,11,FALSE)=0,"",VLOOKUP($A41,'Annex 2 EHV charges'!$D:$O,11,FALSE)),"")</f>
        <v/>
      </c>
      <c r="H41" s="216" t="str">
        <f>IFERROR(IF(VLOOKUP($A41,'Annex 2 EHV charges'!$D:$O,12,FALSE)=0,"",VLOOKUP($A41,'Annex 2 EHV charges'!$D:$O,12,FALSE)),"")</f>
        <v/>
      </c>
    </row>
    <row r="42" spans="1:8" x14ac:dyDescent="0.2">
      <c r="A42" s="210">
        <f t="array" ref="A42">IFERROR(INDEX('Annex 2 EHV charges'!$D$11:$D$260, MATCH(0, IF(ISBLANK('Annex 2 EHV charges'!$D$11:$D$260),1, COUNTIF(A$4:$A41, 'Annex 2 EHV charges'!$D$11:$D$260)), 0)),"")</f>
        <v>637</v>
      </c>
      <c r="B42" s="209">
        <f>IF($A42="","",VLOOKUP($A42,'Annex 2 EHV charges'!$D:$O,2,0))</f>
        <v>637</v>
      </c>
      <c r="C42" s="210">
        <f>IF($A42="","",VLOOKUP($A42,'Annex 2 EHV charges'!$D:$O,3,0))</f>
        <v>1160001059394</v>
      </c>
      <c r="D42" s="209" t="str">
        <f>IF($A42="","",VLOOKUP($A42,'Annex 2 EHV charges'!$D:$O,4,0))</f>
        <v>B&amp;Q Manton</v>
      </c>
      <c r="E42" s="214" t="str">
        <f>IFERROR(IF(VLOOKUP($A42,'Annex 2 EHV charges'!$D:$O,9,FALSE)=0,"",VLOOKUP($A42,'Annex 2 EHV charges'!$D:$O,9,FALSE)),"")</f>
        <v/>
      </c>
      <c r="F42" s="215">
        <f>IFERROR(IF(VLOOKUP($A42,'Annex 2 EHV charges'!$D:$O,10,FALSE)=0,"",VLOOKUP($A42,'Annex 2 EHV charges'!$D:$O,10,FALSE)),"")</f>
        <v>60.34</v>
      </c>
      <c r="G42" s="216">
        <f>IFERROR(IF(VLOOKUP($A42,'Annex 2 EHV charges'!$D:$O,11,FALSE)=0,"",VLOOKUP($A42,'Annex 2 EHV charges'!$D:$O,11,FALSE)),"")</f>
        <v>0.06</v>
      </c>
      <c r="H42" s="216">
        <f>IFERROR(IF(VLOOKUP($A42,'Annex 2 EHV charges'!$D:$O,12,FALSE)=0,"",VLOOKUP($A42,'Annex 2 EHV charges'!$D:$O,12,FALSE)),"")</f>
        <v>0.06</v>
      </c>
    </row>
    <row r="43" spans="1:8" x14ac:dyDescent="0.2">
      <c r="A43" s="210">
        <f t="array" ref="A43">IFERROR(INDEX('Annex 2 EHV charges'!$D$11:$D$260, MATCH(0, IF(ISBLANK('Annex 2 EHV charges'!$D$11:$D$260),1, COUNTIF(A$4:$A42, 'Annex 2 EHV charges'!$D$11:$D$260)), 0)),"")</f>
        <v>638</v>
      </c>
      <c r="B43" s="209">
        <f>IF($A43="","",VLOOKUP($A43,'Annex 2 EHV charges'!$D:$O,2,0))</f>
        <v>638</v>
      </c>
      <c r="C43" s="210">
        <f>IF($A43="","",VLOOKUP($A43,'Annex 2 EHV charges'!$D:$O,3,0))</f>
        <v>1160001363380</v>
      </c>
      <c r="D43" s="209" t="str">
        <f>IF($A43="","",VLOOKUP($A43,'Annex 2 EHV charges'!$D:$O,4,0))</f>
        <v>Low Spinney Wind Farm</v>
      </c>
      <c r="E43" s="214" t="str">
        <f>IFERROR(IF(VLOOKUP($A43,'Annex 2 EHV charges'!$D:$O,9,FALSE)=0,"",VLOOKUP($A43,'Annex 2 EHV charges'!$D:$O,9,FALSE)),"")</f>
        <v/>
      </c>
      <c r="F43" s="215">
        <f>IFERROR(IF(VLOOKUP($A43,'Annex 2 EHV charges'!$D:$O,10,FALSE)=0,"",VLOOKUP($A43,'Annex 2 EHV charges'!$D:$O,10,FALSE)),"")</f>
        <v>2792.19</v>
      </c>
      <c r="G43" s="216">
        <f>IFERROR(IF(VLOOKUP($A43,'Annex 2 EHV charges'!$D:$O,11,FALSE)=0,"",VLOOKUP($A43,'Annex 2 EHV charges'!$D:$O,11,FALSE)),"")</f>
        <v>0.06</v>
      </c>
      <c r="H43" s="216">
        <f>IFERROR(IF(VLOOKUP($A43,'Annex 2 EHV charges'!$D:$O,12,FALSE)=0,"",VLOOKUP($A43,'Annex 2 EHV charges'!$D:$O,12,FALSE)),"")</f>
        <v>0.06</v>
      </c>
    </row>
    <row r="44" spans="1:8" x14ac:dyDescent="0.2">
      <c r="A44" s="210">
        <f t="array" ref="A44">IFERROR(INDEX('Annex 2 EHV charges'!$D$11:$D$260, MATCH(0, IF(ISBLANK('Annex 2 EHV charges'!$D$11:$D$260),1, COUNTIF(A$4:$A43, 'Annex 2 EHV charges'!$D$11:$D$260)), 0)),"")</f>
        <v>639</v>
      </c>
      <c r="B44" s="209">
        <f>IF($A44="","",VLOOKUP($A44,'Annex 2 EHV charges'!$D:$O,2,0))</f>
        <v>639</v>
      </c>
      <c r="C44" s="210">
        <f>IF($A44="","",VLOOKUP($A44,'Annex 2 EHV charges'!$D:$O,3,0))</f>
        <v>1160001457408</v>
      </c>
      <c r="D44" s="209" t="str">
        <f>IF($A44="","",VLOOKUP($A44,'Annex 2 EHV charges'!$D:$O,4,0))</f>
        <v>Swinford Wind Farm</v>
      </c>
      <c r="E44" s="214" t="str">
        <f>IFERROR(IF(VLOOKUP($A44,'Annex 2 EHV charges'!$D:$O,9,FALSE)=0,"",VLOOKUP($A44,'Annex 2 EHV charges'!$D:$O,9,FALSE)),"")</f>
        <v/>
      </c>
      <c r="F44" s="215">
        <f>IFERROR(IF(VLOOKUP($A44,'Annex 2 EHV charges'!$D:$O,10,FALSE)=0,"",VLOOKUP($A44,'Annex 2 EHV charges'!$D:$O,10,FALSE)),"")</f>
        <v>2405.08</v>
      </c>
      <c r="G44" s="216">
        <f>IFERROR(IF(VLOOKUP($A44,'Annex 2 EHV charges'!$D:$O,11,FALSE)=0,"",VLOOKUP($A44,'Annex 2 EHV charges'!$D:$O,11,FALSE)),"")</f>
        <v>0.06</v>
      </c>
      <c r="H44" s="216">
        <f>IFERROR(IF(VLOOKUP($A44,'Annex 2 EHV charges'!$D:$O,12,FALSE)=0,"",VLOOKUP($A44,'Annex 2 EHV charges'!$D:$O,12,FALSE)),"")</f>
        <v>0.06</v>
      </c>
    </row>
    <row r="45" spans="1:8" x14ac:dyDescent="0.2">
      <c r="A45" s="210">
        <f t="array" ref="A45">IFERROR(INDEX('Annex 2 EHV charges'!$D$11:$D$260, MATCH(0, IF(ISBLANK('Annex 2 EHV charges'!$D$11:$D$260),1, COUNTIF(A$4:$A44, 'Annex 2 EHV charges'!$D$11:$D$260)), 0)),"")</f>
        <v>641</v>
      </c>
      <c r="B45" s="209">
        <f>IF($A45="","",VLOOKUP($A45,'Annex 2 EHV charges'!$D:$O,2,0))</f>
        <v>641</v>
      </c>
      <c r="C45" s="210">
        <f>IF($A45="","",VLOOKUP($A45,'Annex 2 EHV charges'!$D:$O,3,0))</f>
        <v>1170000117980</v>
      </c>
      <c r="D45" s="209" t="str">
        <f>IF($A45="","",VLOOKUP($A45,'Annex 2 EHV charges'!$D:$O,4,0))</f>
        <v>Yelvertoft Wind Farm</v>
      </c>
      <c r="E45" s="214" t="str">
        <f>IFERROR(IF(VLOOKUP($A45,'Annex 2 EHV charges'!$D:$O,9,FALSE)=0,"",VLOOKUP($A45,'Annex 2 EHV charges'!$D:$O,9,FALSE)),"")</f>
        <v/>
      </c>
      <c r="F45" s="215">
        <f>IFERROR(IF(VLOOKUP($A45,'Annex 2 EHV charges'!$D:$O,10,FALSE)=0,"",VLOOKUP($A45,'Annex 2 EHV charges'!$D:$O,10,FALSE)),"")</f>
        <v>2302.08</v>
      </c>
      <c r="G45" s="216">
        <f>IFERROR(IF(VLOOKUP($A45,'Annex 2 EHV charges'!$D:$O,11,FALSE)=0,"",VLOOKUP($A45,'Annex 2 EHV charges'!$D:$O,11,FALSE)),"")</f>
        <v>0.06</v>
      </c>
      <c r="H45" s="216">
        <f>IFERROR(IF(VLOOKUP($A45,'Annex 2 EHV charges'!$D:$O,12,FALSE)=0,"",VLOOKUP($A45,'Annex 2 EHV charges'!$D:$O,12,FALSE)),"")</f>
        <v>0.06</v>
      </c>
    </row>
    <row r="46" spans="1:8" x14ac:dyDescent="0.2">
      <c r="A46" s="210">
        <f t="array" ref="A46">IFERROR(INDEX('Annex 2 EHV charges'!$D$11:$D$260, MATCH(0, IF(ISBLANK('Annex 2 EHV charges'!$D$11:$D$260),1, COUNTIF(A$4:$A45, 'Annex 2 EHV charges'!$D$11:$D$260)), 0)),"")</f>
        <v>650</v>
      </c>
      <c r="B46" s="209">
        <f>IF($A46="","",VLOOKUP($A46,'Annex 2 EHV charges'!$D:$O,2,0))</f>
        <v>650</v>
      </c>
      <c r="C46" s="210">
        <f>IF($A46="","",VLOOKUP($A46,'Annex 2 EHV charges'!$D:$O,3,0))</f>
        <v>1170000199798</v>
      </c>
      <c r="D46" s="209" t="str">
        <f>IF($A46="","",VLOOKUP($A46,'Annex 2 EHV charges'!$D:$O,4,0))</f>
        <v>Burton Wolds Wind Farm phase 2</v>
      </c>
      <c r="E46" s="214" t="str">
        <f>IFERROR(IF(VLOOKUP($A46,'Annex 2 EHV charges'!$D:$O,9,FALSE)=0,"",VLOOKUP($A46,'Annex 2 EHV charges'!$D:$O,9,FALSE)),"")</f>
        <v/>
      </c>
      <c r="F46" s="215">
        <f>IFERROR(IF(VLOOKUP($A46,'Annex 2 EHV charges'!$D:$O,10,FALSE)=0,"",VLOOKUP($A46,'Annex 2 EHV charges'!$D:$O,10,FALSE)),"")</f>
        <v>1929.21</v>
      </c>
      <c r="G46" s="216">
        <f>IFERROR(IF(VLOOKUP($A46,'Annex 2 EHV charges'!$D:$O,11,FALSE)=0,"",VLOOKUP($A46,'Annex 2 EHV charges'!$D:$O,11,FALSE)),"")</f>
        <v>0.06</v>
      </c>
      <c r="H46" s="216">
        <f>IFERROR(IF(VLOOKUP($A46,'Annex 2 EHV charges'!$D:$O,12,FALSE)=0,"",VLOOKUP($A46,'Annex 2 EHV charges'!$D:$O,12,FALSE)),"")</f>
        <v>0.06</v>
      </c>
    </row>
    <row r="47" spans="1:8" x14ac:dyDescent="0.2">
      <c r="A47" s="210">
        <f t="array" ref="A47">IFERROR(INDEX('Annex 2 EHV charges'!$D$11:$D$260, MATCH(0, IF(ISBLANK('Annex 2 EHV charges'!$D$11:$D$260),1, COUNTIF(A$4:$A46, 'Annex 2 EHV charges'!$D$11:$D$260)), 0)),"")</f>
        <v>651</v>
      </c>
      <c r="B47" s="209">
        <f>IF($A47="","",VLOOKUP($A47,'Annex 2 EHV charges'!$D:$O,2,0))</f>
        <v>651</v>
      </c>
      <c r="C47" s="210">
        <f>IF($A47="","",VLOOKUP($A47,'Annex 2 EHV charges'!$D:$O,3,0))</f>
        <v>1170000137588</v>
      </c>
      <c r="D47" s="209" t="str">
        <f>IF($A47="","",VLOOKUP($A47,'Annex 2 EHV charges'!$D:$O,4,0))</f>
        <v>Shacks Barn Generation</v>
      </c>
      <c r="E47" s="214" t="str">
        <f>IFERROR(IF(VLOOKUP($A47,'Annex 2 EHV charges'!$D:$O,9,FALSE)=0,"",VLOOKUP($A47,'Annex 2 EHV charges'!$D:$O,9,FALSE)),"")</f>
        <v/>
      </c>
      <c r="F47" s="215">
        <f>IFERROR(IF(VLOOKUP($A47,'Annex 2 EHV charges'!$D:$O,10,FALSE)=0,"",VLOOKUP($A47,'Annex 2 EHV charges'!$D:$O,10,FALSE)),"")</f>
        <v>368.97</v>
      </c>
      <c r="G47" s="216">
        <f>IFERROR(IF(VLOOKUP($A47,'Annex 2 EHV charges'!$D:$O,11,FALSE)=0,"",VLOOKUP($A47,'Annex 2 EHV charges'!$D:$O,11,FALSE)),"")</f>
        <v>0.06</v>
      </c>
      <c r="H47" s="216">
        <f>IFERROR(IF(VLOOKUP($A47,'Annex 2 EHV charges'!$D:$O,12,FALSE)=0,"",VLOOKUP($A47,'Annex 2 EHV charges'!$D:$O,12,FALSE)),"")</f>
        <v>0.06</v>
      </c>
    </row>
    <row r="48" spans="1:8" x14ac:dyDescent="0.2">
      <c r="A48" s="210">
        <f t="array" ref="A48">IFERROR(INDEX('Annex 2 EHV charges'!$D$11:$D$260, MATCH(0, IF(ISBLANK('Annex 2 EHV charges'!$D$11:$D$260),1, COUNTIF(A$4:$A47, 'Annex 2 EHV charges'!$D$11:$D$260)), 0)),"")</f>
        <v>642</v>
      </c>
      <c r="B48" s="209">
        <f>IF($A48="","",VLOOKUP($A48,'Annex 2 EHV charges'!$D:$O,2,0))</f>
        <v>642</v>
      </c>
      <c r="C48" s="210">
        <f>IF($A48="","",VLOOKUP($A48,'Annex 2 EHV charges'!$D:$O,3,0))</f>
        <v>1170000112486</v>
      </c>
      <c r="D48" s="209" t="str">
        <f>IF($A48="","",VLOOKUP($A48,'Annex 2 EHV charges'!$D:$O,4,0))</f>
        <v>North Hykeham EFW</v>
      </c>
      <c r="E48" s="214">
        <f>IFERROR(IF(VLOOKUP($A48,'Annex 2 EHV charges'!$D:$O,9,FALSE)=0,"",VLOOKUP($A48,'Annex 2 EHV charges'!$D:$O,9,FALSE)),"")</f>
        <v>-0.21299999999999999</v>
      </c>
      <c r="F48" s="215">
        <f>IFERROR(IF(VLOOKUP($A48,'Annex 2 EHV charges'!$D:$O,10,FALSE)=0,"",VLOOKUP($A48,'Annex 2 EHV charges'!$D:$O,10,FALSE)),"")</f>
        <v>45.51</v>
      </c>
      <c r="G48" s="216">
        <f>IFERROR(IF(VLOOKUP($A48,'Annex 2 EHV charges'!$D:$O,11,FALSE)=0,"",VLOOKUP($A48,'Annex 2 EHV charges'!$D:$O,11,FALSE)),"")</f>
        <v>0.06</v>
      </c>
      <c r="H48" s="216">
        <f>IFERROR(IF(VLOOKUP($A48,'Annex 2 EHV charges'!$D:$O,12,FALSE)=0,"",VLOOKUP($A48,'Annex 2 EHV charges'!$D:$O,12,FALSE)),"")</f>
        <v>0.06</v>
      </c>
    </row>
    <row r="49" spans="1:8" x14ac:dyDescent="0.2">
      <c r="A49" s="210">
        <f t="array" ref="A49">IFERROR(INDEX('Annex 2 EHV charges'!$D$11:$D$260, MATCH(0, IF(ISBLANK('Annex 2 EHV charges'!$D$11:$D$260),1, COUNTIF(A$4:$A48, 'Annex 2 EHV charges'!$D$11:$D$260)), 0)),"")</f>
        <v>643</v>
      </c>
      <c r="B49" s="209">
        <f>IF($A49="","",VLOOKUP($A49,'Annex 2 EHV charges'!$D:$O,2,0))</f>
        <v>643</v>
      </c>
      <c r="C49" s="210">
        <f>IF($A49="","",VLOOKUP($A49,'Annex 2 EHV charges'!$D:$O,3,0))</f>
        <v>1160001415356</v>
      </c>
      <c r="D49" s="209" t="str">
        <f>IF($A49="","",VLOOKUP($A49,'Annex 2 EHV charges'!$D:$O,4,0))</f>
        <v>Sleaford Renewable Energy Plant</v>
      </c>
      <c r="E49" s="214" t="str">
        <f>IFERROR(IF(VLOOKUP($A49,'Annex 2 EHV charges'!$D:$O,9,FALSE)=0,"",VLOOKUP($A49,'Annex 2 EHV charges'!$D:$O,9,FALSE)),"")</f>
        <v/>
      </c>
      <c r="F49" s="215">
        <f>IFERROR(IF(VLOOKUP($A49,'Annex 2 EHV charges'!$D:$O,10,FALSE)=0,"",VLOOKUP($A49,'Annex 2 EHV charges'!$D:$O,10,FALSE)),"")</f>
        <v>1052.1099999999999</v>
      </c>
      <c r="G49" s="216">
        <f>IFERROR(IF(VLOOKUP($A49,'Annex 2 EHV charges'!$D:$O,11,FALSE)=0,"",VLOOKUP($A49,'Annex 2 EHV charges'!$D:$O,11,FALSE)),"")</f>
        <v>0.06</v>
      </c>
      <c r="H49" s="216">
        <f>IFERROR(IF(VLOOKUP($A49,'Annex 2 EHV charges'!$D:$O,12,FALSE)=0,"",VLOOKUP($A49,'Annex 2 EHV charges'!$D:$O,12,FALSE)),"")</f>
        <v>0.06</v>
      </c>
    </row>
    <row r="50" spans="1:8" x14ac:dyDescent="0.2">
      <c r="A50" s="210">
        <f t="array" ref="A50">IFERROR(INDEX('Annex 2 EHV charges'!$D$11:$D$260, MATCH(0, IF(ISBLANK('Annex 2 EHV charges'!$D$11:$D$260),1, COUNTIF(A$4:$A49, 'Annex 2 EHV charges'!$D$11:$D$260)), 0)),"")</f>
        <v>644</v>
      </c>
      <c r="B50" s="209">
        <f>IF($A50="","",VLOOKUP($A50,'Annex 2 EHV charges'!$D:$O,2,0))</f>
        <v>644</v>
      </c>
      <c r="C50" s="210">
        <f>IF($A50="","",VLOOKUP($A50,'Annex 2 EHV charges'!$D:$O,3,0))</f>
        <v>1170000059186</v>
      </c>
      <c r="D50" s="209" t="str">
        <f>IF($A50="","",VLOOKUP($A50,'Annex 2 EHV charges'!$D:$O,4,0))</f>
        <v>Bilsthorpe Wind Farm</v>
      </c>
      <c r="E50" s="214" t="str">
        <f>IFERROR(IF(VLOOKUP($A50,'Annex 2 EHV charges'!$D:$O,9,FALSE)=0,"",VLOOKUP($A50,'Annex 2 EHV charges'!$D:$O,9,FALSE)),"")</f>
        <v/>
      </c>
      <c r="F50" s="215">
        <f>IFERROR(IF(VLOOKUP($A50,'Annex 2 EHV charges'!$D:$O,10,FALSE)=0,"",VLOOKUP($A50,'Annex 2 EHV charges'!$D:$O,10,FALSE)),"")</f>
        <v>274.45999999999998</v>
      </c>
      <c r="G50" s="216">
        <f>IFERROR(IF(VLOOKUP($A50,'Annex 2 EHV charges'!$D:$O,11,FALSE)=0,"",VLOOKUP($A50,'Annex 2 EHV charges'!$D:$O,11,FALSE)),"")</f>
        <v>0.06</v>
      </c>
      <c r="H50" s="216">
        <f>IFERROR(IF(VLOOKUP($A50,'Annex 2 EHV charges'!$D:$O,12,FALSE)=0,"",VLOOKUP($A50,'Annex 2 EHV charges'!$D:$O,12,FALSE)),"")</f>
        <v>0.06</v>
      </c>
    </row>
    <row r="51" spans="1:8" x14ac:dyDescent="0.2">
      <c r="A51" s="210">
        <f t="array" ref="A51">IFERROR(INDEX('Annex 2 EHV charges'!$D$11:$D$260, MATCH(0, IF(ISBLANK('Annex 2 EHV charges'!$D$11:$D$260),1, COUNTIF(A$4:$A50, 'Annex 2 EHV charges'!$D$11:$D$260)), 0)),"")</f>
        <v>645</v>
      </c>
      <c r="B51" s="209">
        <f>IF($A51="","",VLOOKUP($A51,'Annex 2 EHV charges'!$D:$O,2,0))</f>
        <v>645</v>
      </c>
      <c r="C51" s="210">
        <f>IF($A51="","",VLOOKUP($A51,'Annex 2 EHV charges'!$D:$O,3,0))</f>
        <v>1170000117953</v>
      </c>
      <c r="D51" s="209" t="str">
        <f>IF($A51="","",VLOOKUP($A51,'Annex 2 EHV charges'!$D:$O,4,0))</f>
        <v>Old Dalby Lodge Wind Farm</v>
      </c>
      <c r="E51" s="214" t="str">
        <f>IFERROR(IF(VLOOKUP($A51,'Annex 2 EHV charges'!$D:$O,9,FALSE)=0,"",VLOOKUP($A51,'Annex 2 EHV charges'!$D:$O,9,FALSE)),"")</f>
        <v/>
      </c>
      <c r="F51" s="215">
        <f>IFERROR(IF(VLOOKUP($A51,'Annex 2 EHV charges'!$D:$O,10,FALSE)=0,"",VLOOKUP($A51,'Annex 2 EHV charges'!$D:$O,10,FALSE)),"")</f>
        <v>338.94</v>
      </c>
      <c r="G51" s="216">
        <f>IFERROR(IF(VLOOKUP($A51,'Annex 2 EHV charges'!$D:$O,11,FALSE)=0,"",VLOOKUP($A51,'Annex 2 EHV charges'!$D:$O,11,FALSE)),"")</f>
        <v>0.06</v>
      </c>
      <c r="H51" s="216">
        <f>IFERROR(IF(VLOOKUP($A51,'Annex 2 EHV charges'!$D:$O,12,FALSE)=0,"",VLOOKUP($A51,'Annex 2 EHV charges'!$D:$O,12,FALSE)),"")</f>
        <v>0.06</v>
      </c>
    </row>
    <row r="52" spans="1:8" x14ac:dyDescent="0.2">
      <c r="A52" s="210">
        <f t="array" ref="A52">IFERROR(INDEX('Annex 2 EHV charges'!$D$11:$D$260, MATCH(0, IF(ISBLANK('Annex 2 EHV charges'!$D$11:$D$260),1, COUNTIF(A$4:$A51, 'Annex 2 EHV charges'!$D$11:$D$260)), 0)),"")</f>
        <v>652</v>
      </c>
      <c r="B52" s="209">
        <f>IF($A52="","",VLOOKUP($A52,'Annex 2 EHV charges'!$D:$O,2,0))</f>
        <v>652</v>
      </c>
      <c r="C52" s="210">
        <f>IF($A52="","",VLOOKUP($A52,'Annex 2 EHV charges'!$D:$O,3,0))</f>
        <v>1170000146680</v>
      </c>
      <c r="D52" s="209" t="str">
        <f>IF($A52="","",VLOOKUP($A52,'Annex 2 EHV charges'!$D:$O,4,0))</f>
        <v>Willoughby STOR generation</v>
      </c>
      <c r="E52" s="214" t="str">
        <f>IFERROR(IF(VLOOKUP($A52,'Annex 2 EHV charges'!$D:$O,9,FALSE)=0,"",VLOOKUP($A52,'Annex 2 EHV charges'!$D:$O,9,FALSE)),"")</f>
        <v/>
      </c>
      <c r="F52" s="215">
        <f>IFERROR(IF(VLOOKUP($A52,'Annex 2 EHV charges'!$D:$O,10,FALSE)=0,"",VLOOKUP($A52,'Annex 2 EHV charges'!$D:$O,10,FALSE)),"")</f>
        <v>78.510000000000005</v>
      </c>
      <c r="G52" s="216">
        <f>IFERROR(IF(VLOOKUP($A52,'Annex 2 EHV charges'!$D:$O,11,FALSE)=0,"",VLOOKUP($A52,'Annex 2 EHV charges'!$D:$O,11,FALSE)),"")</f>
        <v>0.06</v>
      </c>
      <c r="H52" s="216">
        <f>IFERROR(IF(VLOOKUP($A52,'Annex 2 EHV charges'!$D:$O,12,FALSE)=0,"",VLOOKUP($A52,'Annex 2 EHV charges'!$D:$O,12,FALSE)),"")</f>
        <v>0.06</v>
      </c>
    </row>
    <row r="53" spans="1:8" x14ac:dyDescent="0.2">
      <c r="A53" s="210">
        <f t="array" ref="A53">IFERROR(INDEX('Annex 2 EHV charges'!$D$11:$D$260, MATCH(0, IF(ISBLANK('Annex 2 EHV charges'!$D$11:$D$260),1, COUNTIF(A$4:$A52, 'Annex 2 EHV charges'!$D$11:$D$260)), 0)),"")</f>
        <v>647</v>
      </c>
      <c r="B53" s="209">
        <f>IF($A53="","",VLOOKUP($A53,'Annex 2 EHV charges'!$D:$O,2,0))</f>
        <v>647</v>
      </c>
      <c r="C53" s="210">
        <f>IF($A53="","",VLOOKUP($A53,'Annex 2 EHV charges'!$D:$O,3,0))</f>
        <v>1170000110610</v>
      </c>
      <c r="D53" s="209" t="str">
        <f>IF($A53="","",VLOOKUP($A53,'Annex 2 EHV charges'!$D:$O,4,0))</f>
        <v>The Grange Wind Farm</v>
      </c>
      <c r="E53" s="214" t="str">
        <f>IFERROR(IF(VLOOKUP($A53,'Annex 2 EHV charges'!$D:$O,9,FALSE)=0,"",VLOOKUP($A53,'Annex 2 EHV charges'!$D:$O,9,FALSE)),"")</f>
        <v/>
      </c>
      <c r="F53" s="215">
        <f>IFERROR(IF(VLOOKUP($A53,'Annex 2 EHV charges'!$D:$O,10,FALSE)=0,"",VLOOKUP($A53,'Annex 2 EHV charges'!$D:$O,10,FALSE)),"")</f>
        <v>2759.2</v>
      </c>
      <c r="G53" s="216">
        <f>IFERROR(IF(VLOOKUP($A53,'Annex 2 EHV charges'!$D:$O,11,FALSE)=0,"",VLOOKUP($A53,'Annex 2 EHV charges'!$D:$O,11,FALSE)),"")</f>
        <v>0.06</v>
      </c>
      <c r="H53" s="216">
        <f>IFERROR(IF(VLOOKUP($A53,'Annex 2 EHV charges'!$D:$O,12,FALSE)=0,"",VLOOKUP($A53,'Annex 2 EHV charges'!$D:$O,12,FALSE)),"")</f>
        <v>0.06</v>
      </c>
    </row>
    <row r="54" spans="1:8" x14ac:dyDescent="0.2">
      <c r="A54" s="210">
        <f t="array" ref="A54">IFERROR(INDEX('Annex 2 EHV charges'!$D$11:$D$260, MATCH(0, IF(ISBLANK('Annex 2 EHV charges'!$D$11:$D$260),1, COUNTIF(A$4:$A53, 'Annex 2 EHV charges'!$D$11:$D$260)), 0)),"")</f>
        <v>648</v>
      </c>
      <c r="B54" s="209">
        <f>IF($A54="","",VLOOKUP($A54,'Annex 2 EHV charges'!$D:$O,2,0))</f>
        <v>648</v>
      </c>
      <c r="C54" s="210">
        <f>IF($A54="","",VLOOKUP($A54,'Annex 2 EHV charges'!$D:$O,3,0))</f>
        <v>1170000111890</v>
      </c>
      <c r="D54" s="209" t="str">
        <f>IF($A54="","",VLOOKUP($A54,'Annex 2 EHV charges'!$D:$O,4,0))</f>
        <v>Clay Lake STOR</v>
      </c>
      <c r="E54" s="214" t="str">
        <f>IFERROR(IF(VLOOKUP($A54,'Annex 2 EHV charges'!$D:$O,9,FALSE)=0,"",VLOOKUP($A54,'Annex 2 EHV charges'!$D:$O,9,FALSE)),"")</f>
        <v/>
      </c>
      <c r="F54" s="215">
        <f>IFERROR(IF(VLOOKUP($A54,'Annex 2 EHV charges'!$D:$O,10,FALSE)=0,"",VLOOKUP($A54,'Annex 2 EHV charges'!$D:$O,10,FALSE)),"")</f>
        <v>53.48</v>
      </c>
      <c r="G54" s="216">
        <f>IFERROR(IF(VLOOKUP($A54,'Annex 2 EHV charges'!$D:$O,11,FALSE)=0,"",VLOOKUP($A54,'Annex 2 EHV charges'!$D:$O,11,FALSE)),"")</f>
        <v>0.06</v>
      </c>
      <c r="H54" s="216">
        <f>IFERROR(IF(VLOOKUP($A54,'Annex 2 EHV charges'!$D:$O,12,FALSE)=0,"",VLOOKUP($A54,'Annex 2 EHV charges'!$D:$O,12,FALSE)),"")</f>
        <v>0.06</v>
      </c>
    </row>
    <row r="55" spans="1:8" x14ac:dyDescent="0.2">
      <c r="A55" s="210">
        <f t="array" ref="A55">IFERROR(INDEX('Annex 2 EHV charges'!$D$11:$D$260, MATCH(0, IF(ISBLANK('Annex 2 EHV charges'!$D$11:$D$260),1, COUNTIF(A$4:$A54, 'Annex 2 EHV charges'!$D$11:$D$260)), 0)),"")</f>
        <v>649</v>
      </c>
      <c r="B55" s="209">
        <f>IF($A55="","",VLOOKUP($A55,'Annex 2 EHV charges'!$D:$O,2,0))</f>
        <v>649</v>
      </c>
      <c r="C55" s="210">
        <f>IF($A55="","",VLOOKUP($A55,'Annex 2 EHV charges'!$D:$O,3,0))</f>
        <v>1170000113452</v>
      </c>
      <c r="D55" s="209" t="str">
        <f>IF($A55="","",VLOOKUP($A55,'Annex 2 EHV charges'!$D:$O,4,0))</f>
        <v>Balderton STOR</v>
      </c>
      <c r="E55" s="214" t="str">
        <f>IFERROR(IF(VLOOKUP($A55,'Annex 2 EHV charges'!$D:$O,9,FALSE)=0,"",VLOOKUP($A55,'Annex 2 EHV charges'!$D:$O,9,FALSE)),"")</f>
        <v/>
      </c>
      <c r="F55" s="215">
        <f>IFERROR(IF(VLOOKUP($A55,'Annex 2 EHV charges'!$D:$O,10,FALSE)=0,"",VLOOKUP($A55,'Annex 2 EHV charges'!$D:$O,10,FALSE)),"")</f>
        <v>53.65</v>
      </c>
      <c r="G55" s="216">
        <f>IFERROR(IF(VLOOKUP($A55,'Annex 2 EHV charges'!$D:$O,11,FALSE)=0,"",VLOOKUP($A55,'Annex 2 EHV charges'!$D:$O,11,FALSE)),"")</f>
        <v>0.06</v>
      </c>
      <c r="H55" s="216">
        <f>IFERROR(IF(VLOOKUP($A55,'Annex 2 EHV charges'!$D:$O,12,FALSE)=0,"",VLOOKUP($A55,'Annex 2 EHV charges'!$D:$O,12,FALSE)),"")</f>
        <v>0.06</v>
      </c>
    </row>
    <row r="56" spans="1:8" x14ac:dyDescent="0.2">
      <c r="A56" s="210">
        <f t="array" ref="A56">IFERROR(INDEX('Annex 2 EHV charges'!$D$11:$D$260, MATCH(0, IF(ISBLANK('Annex 2 EHV charges'!$D$11:$D$260),1, COUNTIF(A$4:$A55, 'Annex 2 EHV charges'!$D$11:$D$260)), 0)),"")</f>
        <v>653</v>
      </c>
      <c r="B56" s="209">
        <f>IF($A56="","",VLOOKUP($A56,'Annex 2 EHV charges'!$D:$O,2,0))</f>
        <v>653</v>
      </c>
      <c r="C56" s="210">
        <f>IF($A56="","",VLOOKUP($A56,'Annex 2 EHV charges'!$D:$O,3,0))</f>
        <v>1170000172963</v>
      </c>
      <c r="D56" s="209" t="str">
        <f>IF($A56="","",VLOOKUP($A56,'Annex 2 EHV charges'!$D:$O,4,0))</f>
        <v>Wymeswold Solar Park</v>
      </c>
      <c r="E56" s="214" t="str">
        <f>IFERROR(IF(VLOOKUP($A56,'Annex 2 EHV charges'!$D:$O,9,FALSE)=0,"",VLOOKUP($A56,'Annex 2 EHV charges'!$D:$O,9,FALSE)),"")</f>
        <v/>
      </c>
      <c r="F56" s="215">
        <f>IFERROR(IF(VLOOKUP($A56,'Annex 2 EHV charges'!$D:$O,10,FALSE)=0,"",VLOOKUP($A56,'Annex 2 EHV charges'!$D:$O,10,FALSE)),"")</f>
        <v>2362.35</v>
      </c>
      <c r="G56" s="216">
        <f>IFERROR(IF(VLOOKUP($A56,'Annex 2 EHV charges'!$D:$O,11,FALSE)=0,"",VLOOKUP($A56,'Annex 2 EHV charges'!$D:$O,11,FALSE)),"")</f>
        <v>0.06</v>
      </c>
      <c r="H56" s="216">
        <f>IFERROR(IF(VLOOKUP($A56,'Annex 2 EHV charges'!$D:$O,12,FALSE)=0,"",VLOOKUP($A56,'Annex 2 EHV charges'!$D:$O,12,FALSE)),"")</f>
        <v>0.06</v>
      </c>
    </row>
    <row r="57" spans="1:8" x14ac:dyDescent="0.2">
      <c r="A57" s="210">
        <f t="array" ref="A57">IFERROR(INDEX('Annex 2 EHV charges'!$D$11:$D$260, MATCH(0, IF(ISBLANK('Annex 2 EHV charges'!$D$11:$D$260),1, COUNTIF(A$4:$A56, 'Annex 2 EHV charges'!$D$11:$D$260)), 0)),"")</f>
        <v>654</v>
      </c>
      <c r="B57" s="209">
        <f>IF($A57="","",VLOOKUP($A57,'Annex 2 EHV charges'!$D:$O,2,0))</f>
        <v>654</v>
      </c>
      <c r="C57" s="210" t="str">
        <f>IF($A57="","",VLOOKUP($A57,'Annex 2 EHV charges'!$D:$O,3,0))</f>
        <v xml:space="preserve"> </v>
      </c>
      <c r="D57" s="209" t="str">
        <f>IF($A57="","",VLOOKUP($A57,'Annex 2 EHV charges'!$D:$O,4,0))</f>
        <v>French Farm Wind Farm</v>
      </c>
      <c r="E57" s="214" t="str">
        <f>IFERROR(IF(VLOOKUP($A57,'Annex 2 EHV charges'!$D:$O,9,FALSE)=0,"",VLOOKUP($A57,'Annex 2 EHV charges'!$D:$O,9,FALSE)),"")</f>
        <v/>
      </c>
      <c r="F57" s="215">
        <f>IFERROR(IF(VLOOKUP($A57,'Annex 2 EHV charges'!$D:$O,10,FALSE)=0,"",VLOOKUP($A57,'Annex 2 EHV charges'!$D:$O,10,FALSE)),"")</f>
        <v>2148.9</v>
      </c>
      <c r="G57" s="216">
        <f>IFERROR(IF(VLOOKUP($A57,'Annex 2 EHV charges'!$D:$O,11,FALSE)=0,"",VLOOKUP($A57,'Annex 2 EHV charges'!$D:$O,11,FALSE)),"")</f>
        <v>0.06</v>
      </c>
      <c r="H57" s="216">
        <f>IFERROR(IF(VLOOKUP($A57,'Annex 2 EHV charges'!$D:$O,12,FALSE)=0,"",VLOOKUP($A57,'Annex 2 EHV charges'!$D:$O,12,FALSE)),"")</f>
        <v>0.06</v>
      </c>
    </row>
    <row r="58" spans="1:8" x14ac:dyDescent="0.2">
      <c r="A58" s="210">
        <f t="array" ref="A58">IFERROR(INDEX('Annex 2 EHV charges'!$D$11:$D$260, MATCH(0, IF(ISBLANK('Annex 2 EHV charges'!$D$11:$D$260),1, COUNTIF(A$4:$A57, 'Annex 2 EHV charges'!$D$11:$D$260)), 0)),"")</f>
        <v>646</v>
      </c>
      <c r="B58" s="209">
        <f>IF($A58="","",VLOOKUP($A58,'Annex 2 EHV charges'!$D:$O,2,0))</f>
        <v>646</v>
      </c>
      <c r="C58" s="210">
        <f>IF($A58="","",VLOOKUP($A58,'Annex 2 EHV charges'!$D:$O,3,0))</f>
        <v>1170000398495</v>
      </c>
      <c r="D58" s="209" t="str">
        <f>IF($A58="","",VLOOKUP($A58,'Annex 2 EHV charges'!$D:$O,4,0))</f>
        <v>Lilbourne Wind Farm</v>
      </c>
      <c r="E58" s="214" t="str">
        <f>IFERROR(IF(VLOOKUP($A58,'Annex 2 EHV charges'!$D:$O,9,FALSE)=0,"",VLOOKUP($A58,'Annex 2 EHV charges'!$D:$O,9,FALSE)),"")</f>
        <v/>
      </c>
      <c r="F58" s="215">
        <f>IFERROR(IF(VLOOKUP($A58,'Annex 2 EHV charges'!$D:$O,10,FALSE)=0,"",VLOOKUP($A58,'Annex 2 EHV charges'!$D:$O,10,FALSE)),"")</f>
        <v>674.82</v>
      </c>
      <c r="G58" s="216">
        <f>IFERROR(IF(VLOOKUP($A58,'Annex 2 EHV charges'!$D:$O,11,FALSE)=0,"",VLOOKUP($A58,'Annex 2 EHV charges'!$D:$O,11,FALSE)),"")</f>
        <v>0.06</v>
      </c>
      <c r="H58" s="216">
        <f>IFERROR(IF(VLOOKUP($A58,'Annex 2 EHV charges'!$D:$O,12,FALSE)=0,"",VLOOKUP($A58,'Annex 2 EHV charges'!$D:$O,12,FALSE)),"")</f>
        <v>0.06</v>
      </c>
    </row>
    <row r="59" spans="1:8" x14ac:dyDescent="0.2">
      <c r="A59" s="210">
        <f t="array" ref="A59">IFERROR(INDEX('Annex 2 EHV charges'!$D$11:$D$260, MATCH(0, IF(ISBLANK('Annex 2 EHV charges'!$D$11:$D$260),1, COUNTIF(A$4:$A58, 'Annex 2 EHV charges'!$D$11:$D$260)), 0)),"")</f>
        <v>655</v>
      </c>
      <c r="B59" s="209">
        <f>IF($A59="","",VLOOKUP($A59,'Annex 2 EHV charges'!$D:$O,2,0))</f>
        <v>655</v>
      </c>
      <c r="C59" s="210">
        <f>IF($A59="","",VLOOKUP($A59,'Annex 2 EHV charges'!$D:$O,3,0))</f>
        <v>1170000154547</v>
      </c>
      <c r="D59" s="209" t="str">
        <f>IF($A59="","",VLOOKUP($A59,'Annex 2 EHV charges'!$D:$O,4,0))</f>
        <v>Chelvaston Renewable</v>
      </c>
      <c r="E59" s="214" t="str">
        <f>IFERROR(IF(VLOOKUP($A59,'Annex 2 EHV charges'!$D:$O,9,FALSE)=0,"",VLOOKUP($A59,'Annex 2 EHV charges'!$D:$O,9,FALSE)),"")</f>
        <v/>
      </c>
      <c r="F59" s="215">
        <f>IFERROR(IF(VLOOKUP($A59,'Annex 2 EHV charges'!$D:$O,10,FALSE)=0,"",VLOOKUP($A59,'Annex 2 EHV charges'!$D:$O,10,FALSE)),"")</f>
        <v>2884.05</v>
      </c>
      <c r="G59" s="216">
        <f>IFERROR(IF(VLOOKUP($A59,'Annex 2 EHV charges'!$D:$O,11,FALSE)=0,"",VLOOKUP($A59,'Annex 2 EHV charges'!$D:$O,11,FALSE)),"")</f>
        <v>0.06</v>
      </c>
      <c r="H59" s="216">
        <f>IFERROR(IF(VLOOKUP($A59,'Annex 2 EHV charges'!$D:$O,12,FALSE)=0,"",VLOOKUP($A59,'Annex 2 EHV charges'!$D:$O,12,FALSE)),"")</f>
        <v>0.06</v>
      </c>
    </row>
    <row r="60" spans="1:8" x14ac:dyDescent="0.2">
      <c r="A60" s="210">
        <f t="array" ref="A60">IFERROR(INDEX('Annex 2 EHV charges'!$D$11:$D$260, MATCH(0, IF(ISBLANK('Annex 2 EHV charges'!$D$11:$D$260),1, COUNTIF(A$4:$A59, 'Annex 2 EHV charges'!$D$11:$D$260)), 0)),"")</f>
        <v>656</v>
      </c>
      <c r="B60" s="209">
        <f>IF($A60="","",VLOOKUP($A60,'Annex 2 EHV charges'!$D:$O,2,0))</f>
        <v>656</v>
      </c>
      <c r="C60" s="210">
        <f>IF($A60="","",VLOOKUP($A60,'Annex 2 EHV charges'!$D:$O,3,0))</f>
        <v>1170000174836</v>
      </c>
      <c r="D60" s="209" t="str">
        <f>IF($A60="","",VLOOKUP($A60,'Annex 2 EHV charges'!$D:$O,4,0))</f>
        <v>Beachampton Solar Farm</v>
      </c>
      <c r="E60" s="214" t="str">
        <f>IFERROR(IF(VLOOKUP($A60,'Annex 2 EHV charges'!$D:$O,9,FALSE)=0,"",VLOOKUP($A60,'Annex 2 EHV charges'!$D:$O,9,FALSE)),"")</f>
        <v/>
      </c>
      <c r="F60" s="215">
        <f>IFERROR(IF(VLOOKUP($A60,'Annex 2 EHV charges'!$D:$O,10,FALSE)=0,"",VLOOKUP($A60,'Annex 2 EHV charges'!$D:$O,10,FALSE)),"")</f>
        <v>408.27</v>
      </c>
      <c r="G60" s="216">
        <f>IFERROR(IF(VLOOKUP($A60,'Annex 2 EHV charges'!$D:$O,11,FALSE)=0,"",VLOOKUP($A60,'Annex 2 EHV charges'!$D:$O,11,FALSE)),"")</f>
        <v>0.06</v>
      </c>
      <c r="H60" s="216">
        <f>IFERROR(IF(VLOOKUP($A60,'Annex 2 EHV charges'!$D:$O,12,FALSE)=0,"",VLOOKUP($A60,'Annex 2 EHV charges'!$D:$O,12,FALSE)),"")</f>
        <v>0.06</v>
      </c>
    </row>
    <row r="61" spans="1:8" x14ac:dyDescent="0.2">
      <c r="A61" s="210">
        <f t="array" ref="A61">IFERROR(INDEX('Annex 2 EHV charges'!$D$11:$D$260, MATCH(0, IF(ISBLANK('Annex 2 EHV charges'!$D$11:$D$260),1, COUNTIF(A$4:$A60, 'Annex 2 EHV charges'!$D$11:$D$260)), 0)),"")</f>
        <v>657</v>
      </c>
      <c r="B61" s="209">
        <f>IF($A61="","",VLOOKUP($A61,'Annex 2 EHV charges'!$D:$O,2,0))</f>
        <v>657</v>
      </c>
      <c r="C61" s="210">
        <f>IF($A61="","",VLOOKUP($A61,'Annex 2 EHV charges'!$D:$O,3,0))</f>
        <v>1170000182970</v>
      </c>
      <c r="D61" s="209" t="str">
        <f>IF($A61="","",VLOOKUP($A61,'Annex 2 EHV charges'!$D:$O,4,0))</f>
        <v>Croft End Solar Farm</v>
      </c>
      <c r="E61" s="214" t="str">
        <f>IFERROR(IF(VLOOKUP($A61,'Annex 2 EHV charges'!$D:$O,9,FALSE)=0,"",VLOOKUP($A61,'Annex 2 EHV charges'!$D:$O,9,FALSE)),"")</f>
        <v/>
      </c>
      <c r="F61" s="215">
        <f>IFERROR(IF(VLOOKUP($A61,'Annex 2 EHV charges'!$D:$O,10,FALSE)=0,"",VLOOKUP($A61,'Annex 2 EHV charges'!$D:$O,10,FALSE)),"")</f>
        <v>490.11</v>
      </c>
      <c r="G61" s="216">
        <f>IFERROR(IF(VLOOKUP($A61,'Annex 2 EHV charges'!$D:$O,11,FALSE)=0,"",VLOOKUP($A61,'Annex 2 EHV charges'!$D:$O,11,FALSE)),"")</f>
        <v>0.06</v>
      </c>
      <c r="H61" s="216">
        <f>IFERROR(IF(VLOOKUP($A61,'Annex 2 EHV charges'!$D:$O,12,FALSE)=0,"",VLOOKUP($A61,'Annex 2 EHV charges'!$D:$O,12,FALSE)),"")</f>
        <v>0.06</v>
      </c>
    </row>
    <row r="62" spans="1:8" x14ac:dyDescent="0.2">
      <c r="A62" s="210">
        <f t="array" ref="A62">IFERROR(INDEX('Annex 2 EHV charges'!$D$11:$D$260, MATCH(0, IF(ISBLANK('Annex 2 EHV charges'!$D$11:$D$260),1, COUNTIF(A$4:$A61, 'Annex 2 EHV charges'!$D$11:$D$260)), 0)),"")</f>
        <v>658</v>
      </c>
      <c r="B62" s="209">
        <f>IF($A62="","",VLOOKUP($A62,'Annex 2 EHV charges'!$D:$O,2,0))</f>
        <v>658</v>
      </c>
      <c r="C62" s="210">
        <f>IF($A62="","",VLOOKUP($A62,'Annex 2 EHV charges'!$D:$O,3,0))</f>
        <v>1170000233570</v>
      </c>
      <c r="D62" s="209" t="str">
        <f>IF($A62="","",VLOOKUP($A62,'Annex 2 EHV charges'!$D:$O,4,0))</f>
        <v>M1 Wind farm</v>
      </c>
      <c r="E62" s="214" t="str">
        <f>IFERROR(IF(VLOOKUP($A62,'Annex 2 EHV charges'!$D:$O,9,FALSE)=0,"",VLOOKUP($A62,'Annex 2 EHV charges'!$D:$O,9,FALSE)),"")</f>
        <v/>
      </c>
      <c r="F62" s="215">
        <f>IFERROR(IF(VLOOKUP($A62,'Annex 2 EHV charges'!$D:$O,10,FALSE)=0,"",VLOOKUP($A62,'Annex 2 EHV charges'!$D:$O,10,FALSE)),"")</f>
        <v>238.45</v>
      </c>
      <c r="G62" s="216">
        <f>IFERROR(IF(VLOOKUP($A62,'Annex 2 EHV charges'!$D:$O,11,FALSE)=0,"",VLOOKUP($A62,'Annex 2 EHV charges'!$D:$O,11,FALSE)),"")</f>
        <v>0.06</v>
      </c>
      <c r="H62" s="216">
        <f>IFERROR(IF(VLOOKUP($A62,'Annex 2 EHV charges'!$D:$O,12,FALSE)=0,"",VLOOKUP($A62,'Annex 2 EHV charges'!$D:$O,12,FALSE)),"")</f>
        <v>0.06</v>
      </c>
    </row>
    <row r="63" spans="1:8" x14ac:dyDescent="0.2">
      <c r="A63" s="210">
        <f t="array" ref="A63">IFERROR(INDEX('Annex 2 EHV charges'!$D$11:$D$260, MATCH(0, IF(ISBLANK('Annex 2 EHV charges'!$D$11:$D$260),1, COUNTIF(A$4:$A62, 'Annex 2 EHV charges'!$D$11:$D$260)), 0)),"")</f>
        <v>659</v>
      </c>
      <c r="B63" s="209">
        <f>IF($A63="","",VLOOKUP($A63,'Annex 2 EHV charges'!$D:$O,2,0))</f>
        <v>659</v>
      </c>
      <c r="C63" s="210">
        <f>IF($A63="","",VLOOKUP($A63,'Annex 2 EHV charges'!$D:$O,3,0))</f>
        <v>1170000265280</v>
      </c>
      <c r="D63" s="209" t="str">
        <f>IF($A63="","",VLOOKUP($A63,'Annex 2 EHV charges'!$D:$O,4,0))</f>
        <v>Leamington STOR</v>
      </c>
      <c r="E63" s="214" t="str">
        <f>IFERROR(IF(VLOOKUP($A63,'Annex 2 EHV charges'!$D:$O,9,FALSE)=0,"",VLOOKUP($A63,'Annex 2 EHV charges'!$D:$O,9,FALSE)),"")</f>
        <v/>
      </c>
      <c r="F63" s="215">
        <f>IFERROR(IF(VLOOKUP($A63,'Annex 2 EHV charges'!$D:$O,10,FALSE)=0,"",VLOOKUP($A63,'Annex 2 EHV charges'!$D:$O,10,FALSE)),"")</f>
        <v>1123.8900000000001</v>
      </c>
      <c r="G63" s="216">
        <f>IFERROR(IF(VLOOKUP($A63,'Annex 2 EHV charges'!$D:$O,11,FALSE)=0,"",VLOOKUP($A63,'Annex 2 EHV charges'!$D:$O,11,FALSE)),"")</f>
        <v>0.06</v>
      </c>
      <c r="H63" s="216">
        <f>IFERROR(IF(VLOOKUP($A63,'Annex 2 EHV charges'!$D:$O,12,FALSE)=0,"",VLOOKUP($A63,'Annex 2 EHV charges'!$D:$O,12,FALSE)),"")</f>
        <v>0.06</v>
      </c>
    </row>
    <row r="64" spans="1:8" x14ac:dyDescent="0.2">
      <c r="A64" s="210">
        <f t="array" ref="A64">IFERROR(INDEX('Annex 2 EHV charges'!$D$11:$D$260, MATCH(0, IF(ISBLANK('Annex 2 EHV charges'!$D$11:$D$260),1, COUNTIF(A$4:$A63, 'Annex 2 EHV charges'!$D$11:$D$260)), 0)),"")</f>
        <v>660</v>
      </c>
      <c r="B64" s="209">
        <f>IF($A64="","",VLOOKUP($A64,'Annex 2 EHV charges'!$D:$O,2,0))</f>
        <v>660</v>
      </c>
      <c r="C64" s="210">
        <f>IF($A64="","",VLOOKUP($A64,'Annex 2 EHV charges'!$D:$O,3,0))</f>
        <v>1170000280117</v>
      </c>
      <c r="D64" s="209" t="str">
        <f>IF($A64="","",VLOOKUP($A64,'Annex 2 EHV charges'!$D:$O,4,0))</f>
        <v>Low Farm Anaerobic Dig</v>
      </c>
      <c r="E64" s="214" t="str">
        <f>IFERROR(IF(VLOOKUP($A64,'Annex 2 EHV charges'!$D:$O,9,FALSE)=0,"",VLOOKUP($A64,'Annex 2 EHV charges'!$D:$O,9,FALSE)),"")</f>
        <v/>
      </c>
      <c r="F64" s="215">
        <f>IFERROR(IF(VLOOKUP($A64,'Annex 2 EHV charges'!$D:$O,10,FALSE)=0,"",VLOOKUP($A64,'Annex 2 EHV charges'!$D:$O,10,FALSE)),"")</f>
        <v>696.5</v>
      </c>
      <c r="G64" s="216">
        <f>IFERROR(IF(VLOOKUP($A64,'Annex 2 EHV charges'!$D:$O,11,FALSE)=0,"",VLOOKUP($A64,'Annex 2 EHV charges'!$D:$O,11,FALSE)),"")</f>
        <v>0.06</v>
      </c>
      <c r="H64" s="216">
        <f>IFERROR(IF(VLOOKUP($A64,'Annex 2 EHV charges'!$D:$O,12,FALSE)=0,"",VLOOKUP($A64,'Annex 2 EHV charges'!$D:$O,12,FALSE)),"")</f>
        <v>0.06</v>
      </c>
    </row>
    <row r="65" spans="1:8" x14ac:dyDescent="0.2">
      <c r="A65" s="210">
        <f t="array" ref="A65">IFERROR(INDEX('Annex 2 EHV charges'!$D$11:$D$260, MATCH(0, IF(ISBLANK('Annex 2 EHV charges'!$D$11:$D$260),1, COUNTIF(A$4:$A64, 'Annex 2 EHV charges'!$D$11:$D$260)), 0)),"")</f>
        <v>691</v>
      </c>
      <c r="B65" s="209">
        <f>IF($A65="","",VLOOKUP($A65,'Annex 2 EHV charges'!$D:$O,2,0))</f>
        <v>691</v>
      </c>
      <c r="C65" s="210">
        <f>IF($A65="","",VLOOKUP($A65,'Annex 2 EHV charges'!$D:$O,3,0))</f>
        <v>1170000280970</v>
      </c>
      <c r="D65" s="209" t="str">
        <f>IF($A65="","",VLOOKUP($A65,'Annex 2 EHV charges'!$D:$O,4,0))</f>
        <v>Turweston Airfield Solar Farm</v>
      </c>
      <c r="E65" s="214" t="str">
        <f>IFERROR(IF(VLOOKUP($A65,'Annex 2 EHV charges'!$D:$O,9,FALSE)=0,"",VLOOKUP($A65,'Annex 2 EHV charges'!$D:$O,9,FALSE)),"")</f>
        <v/>
      </c>
      <c r="F65" s="215">
        <f>IFERROR(IF(VLOOKUP($A65,'Annex 2 EHV charges'!$D:$O,10,FALSE)=0,"",VLOOKUP($A65,'Annex 2 EHV charges'!$D:$O,10,FALSE)),"")</f>
        <v>301.29000000000002</v>
      </c>
      <c r="G65" s="216">
        <f>IFERROR(IF(VLOOKUP($A65,'Annex 2 EHV charges'!$D:$O,11,FALSE)=0,"",VLOOKUP($A65,'Annex 2 EHV charges'!$D:$O,11,FALSE)),"")</f>
        <v>0.06</v>
      </c>
      <c r="H65" s="216">
        <f>IFERROR(IF(VLOOKUP($A65,'Annex 2 EHV charges'!$D:$O,12,FALSE)=0,"",VLOOKUP($A65,'Annex 2 EHV charges'!$D:$O,12,FALSE)),"")</f>
        <v>0.06</v>
      </c>
    </row>
    <row r="66" spans="1:8" x14ac:dyDescent="0.2">
      <c r="A66" s="210">
        <f t="array" ref="A66">IFERROR(INDEX('Annex 2 EHV charges'!$D$11:$D$260, MATCH(0, IF(ISBLANK('Annex 2 EHV charges'!$D$11:$D$260),1, COUNTIF(A$4:$A65, 'Annex 2 EHV charges'!$D$11:$D$260)), 0)),"")</f>
        <v>692</v>
      </c>
      <c r="B66" s="209">
        <f>IF($A66="","",VLOOKUP($A66,'Annex 2 EHV charges'!$D:$O,2,0))</f>
        <v>692</v>
      </c>
      <c r="C66" s="210">
        <f>IF($A66="","",VLOOKUP($A66,'Annex 2 EHV charges'!$D:$O,3,0))</f>
        <v>1170000281193</v>
      </c>
      <c r="D66" s="209" t="str">
        <f>IF($A66="","",VLOOKUP($A66,'Annex 2 EHV charges'!$D:$O,4,0))</f>
        <v>Burton Pedwardine Solar</v>
      </c>
      <c r="E66" s="214" t="str">
        <f>IFERROR(IF(VLOOKUP($A66,'Annex 2 EHV charges'!$D:$O,9,FALSE)=0,"",VLOOKUP($A66,'Annex 2 EHV charges'!$D:$O,9,FALSE)),"")</f>
        <v/>
      </c>
      <c r="F66" s="215">
        <f>IFERROR(IF(VLOOKUP($A66,'Annex 2 EHV charges'!$D:$O,10,FALSE)=0,"",VLOOKUP($A66,'Annex 2 EHV charges'!$D:$O,10,FALSE)),"")</f>
        <v>451.15</v>
      </c>
      <c r="G66" s="216">
        <f>IFERROR(IF(VLOOKUP($A66,'Annex 2 EHV charges'!$D:$O,11,FALSE)=0,"",VLOOKUP($A66,'Annex 2 EHV charges'!$D:$O,11,FALSE)),"")</f>
        <v>0.06</v>
      </c>
      <c r="H66" s="216">
        <f>IFERROR(IF(VLOOKUP($A66,'Annex 2 EHV charges'!$D:$O,12,FALSE)=0,"",VLOOKUP($A66,'Annex 2 EHV charges'!$D:$O,12,FALSE)),"")</f>
        <v>0.06</v>
      </c>
    </row>
    <row r="67" spans="1:8" x14ac:dyDescent="0.2">
      <c r="A67" s="210">
        <f t="array" ref="A67">IFERROR(INDEX('Annex 2 EHV charges'!$D$11:$D$260, MATCH(0, IF(ISBLANK('Annex 2 EHV charges'!$D$11:$D$260),1, COUNTIF(A$4:$A66, 'Annex 2 EHV charges'!$D$11:$D$260)), 0)),"")</f>
        <v>693</v>
      </c>
      <c r="B67" s="209">
        <f>IF($A67="","",VLOOKUP($A67,'Annex 2 EHV charges'!$D:$O,2,0))</f>
        <v>693</v>
      </c>
      <c r="C67" s="210">
        <f>IF($A67="","",VLOOKUP($A67,'Annex 2 EHV charges'!$D:$O,3,0))</f>
        <v>1170000306918</v>
      </c>
      <c r="D67" s="209" t="str">
        <f>IF($A67="","",VLOOKUP($A67,'Annex 2 EHV charges'!$D:$O,4,0))</f>
        <v>Little Morton Farm Solar</v>
      </c>
      <c r="E67" s="214" t="str">
        <f>IFERROR(IF(VLOOKUP($A67,'Annex 2 EHV charges'!$D:$O,9,FALSE)=0,"",VLOOKUP($A67,'Annex 2 EHV charges'!$D:$O,9,FALSE)),"")</f>
        <v/>
      </c>
      <c r="F67" s="215">
        <f>IFERROR(IF(VLOOKUP($A67,'Annex 2 EHV charges'!$D:$O,10,FALSE)=0,"",VLOOKUP($A67,'Annex 2 EHV charges'!$D:$O,10,FALSE)),"")</f>
        <v>399.32</v>
      </c>
      <c r="G67" s="216">
        <f>IFERROR(IF(VLOOKUP($A67,'Annex 2 EHV charges'!$D:$O,11,FALSE)=0,"",VLOOKUP($A67,'Annex 2 EHV charges'!$D:$O,11,FALSE)),"")</f>
        <v>0.06</v>
      </c>
      <c r="H67" s="216">
        <f>IFERROR(IF(VLOOKUP($A67,'Annex 2 EHV charges'!$D:$O,12,FALSE)=0,"",VLOOKUP($A67,'Annex 2 EHV charges'!$D:$O,12,FALSE)),"")</f>
        <v>0.06</v>
      </c>
    </row>
    <row r="68" spans="1:8" x14ac:dyDescent="0.2">
      <c r="A68" s="210">
        <f t="array" ref="A68">IFERROR(INDEX('Annex 2 EHV charges'!$D$11:$D$260, MATCH(0, IF(ISBLANK('Annex 2 EHV charges'!$D$11:$D$260),1, COUNTIF(A$4:$A67, 'Annex 2 EHV charges'!$D$11:$D$260)), 0)),"")</f>
        <v>694</v>
      </c>
      <c r="B68" s="209">
        <f>IF($A68="","",VLOOKUP($A68,'Annex 2 EHV charges'!$D:$O,2,0))</f>
        <v>694</v>
      </c>
      <c r="C68" s="210">
        <f>IF($A68="","",VLOOKUP($A68,'Annex 2 EHV charges'!$D:$O,3,0))</f>
        <v>1170000306893</v>
      </c>
      <c r="D68" s="209" t="str">
        <f>IF($A68="","",VLOOKUP($A68,'Annex 2 EHV charges'!$D:$O,4,0))</f>
        <v>Lodge Farm Solar Park</v>
      </c>
      <c r="E68" s="214" t="str">
        <f>IFERROR(IF(VLOOKUP($A68,'Annex 2 EHV charges'!$D:$O,9,FALSE)=0,"",VLOOKUP($A68,'Annex 2 EHV charges'!$D:$O,9,FALSE)),"")</f>
        <v/>
      </c>
      <c r="F68" s="215">
        <f>IFERROR(IF(VLOOKUP($A68,'Annex 2 EHV charges'!$D:$O,10,FALSE)=0,"",VLOOKUP($A68,'Annex 2 EHV charges'!$D:$O,10,FALSE)),"")</f>
        <v>962.03</v>
      </c>
      <c r="G68" s="216">
        <f>IFERROR(IF(VLOOKUP($A68,'Annex 2 EHV charges'!$D:$O,11,FALSE)=0,"",VLOOKUP($A68,'Annex 2 EHV charges'!$D:$O,11,FALSE)),"")</f>
        <v>0.06</v>
      </c>
      <c r="H68" s="216">
        <f>IFERROR(IF(VLOOKUP($A68,'Annex 2 EHV charges'!$D:$O,12,FALSE)=0,"",VLOOKUP($A68,'Annex 2 EHV charges'!$D:$O,12,FALSE)),"")</f>
        <v>0.06</v>
      </c>
    </row>
    <row r="69" spans="1:8" x14ac:dyDescent="0.2">
      <c r="A69" s="210">
        <f t="array" ref="A69">IFERROR(INDEX('Annex 2 EHV charges'!$D$11:$D$260, MATCH(0, IF(ISBLANK('Annex 2 EHV charges'!$D$11:$D$260),1, COUNTIF(A$4:$A68, 'Annex 2 EHV charges'!$D$11:$D$260)), 0)),"")</f>
        <v>695</v>
      </c>
      <c r="B69" s="209">
        <f>IF($A69="","",VLOOKUP($A69,'Annex 2 EHV charges'!$D:$O,2,0))</f>
        <v>695</v>
      </c>
      <c r="C69" s="210">
        <f>IF($A69="","",VLOOKUP($A69,'Annex 2 EHV charges'!$D:$O,3,0))</f>
        <v>1170000313171</v>
      </c>
      <c r="D69" s="209" t="str">
        <f>IF($A69="","",VLOOKUP($A69,'Annex 2 EHV charges'!$D:$O,4,0))</f>
        <v>Ermine Farm PV</v>
      </c>
      <c r="E69" s="214" t="str">
        <f>IFERROR(IF(VLOOKUP($A69,'Annex 2 EHV charges'!$D:$O,9,FALSE)=0,"",VLOOKUP($A69,'Annex 2 EHV charges'!$D:$O,9,FALSE)),"")</f>
        <v/>
      </c>
      <c r="F69" s="215">
        <f>IFERROR(IF(VLOOKUP($A69,'Annex 2 EHV charges'!$D:$O,10,FALSE)=0,"",VLOOKUP($A69,'Annex 2 EHV charges'!$D:$O,10,FALSE)),"")</f>
        <v>5559.8</v>
      </c>
      <c r="G69" s="216">
        <f>IFERROR(IF(VLOOKUP($A69,'Annex 2 EHV charges'!$D:$O,11,FALSE)=0,"",VLOOKUP($A69,'Annex 2 EHV charges'!$D:$O,11,FALSE)),"")</f>
        <v>0.06</v>
      </c>
      <c r="H69" s="216">
        <f>IFERROR(IF(VLOOKUP($A69,'Annex 2 EHV charges'!$D:$O,12,FALSE)=0,"",VLOOKUP($A69,'Annex 2 EHV charges'!$D:$O,12,FALSE)),"")</f>
        <v>0.06</v>
      </c>
    </row>
    <row r="70" spans="1:8" x14ac:dyDescent="0.2">
      <c r="A70" s="210">
        <f t="array" ref="A70">IFERROR(INDEX('Annex 2 EHV charges'!$D$11:$D$260, MATCH(0, IF(ISBLANK('Annex 2 EHV charges'!$D$11:$D$260),1, COUNTIF(A$4:$A69, 'Annex 2 EHV charges'!$D$11:$D$260)), 0)),"")</f>
        <v>696</v>
      </c>
      <c r="B70" s="209">
        <f>IF($A70="","",VLOOKUP($A70,'Annex 2 EHV charges'!$D:$O,2,0))</f>
        <v>696</v>
      </c>
      <c r="C70" s="210">
        <f>IF($A70="","",VLOOKUP($A70,'Annex 2 EHV charges'!$D:$O,3,0))</f>
        <v>1170000319243</v>
      </c>
      <c r="D70" s="209" t="str">
        <f>IF($A70="","",VLOOKUP($A70,'Annex 2 EHV charges'!$D:$O,4,0))</f>
        <v>Ridge Solar Park</v>
      </c>
      <c r="E70" s="214" t="str">
        <f>IFERROR(IF(VLOOKUP($A70,'Annex 2 EHV charges'!$D:$O,9,FALSE)=0,"",VLOOKUP($A70,'Annex 2 EHV charges'!$D:$O,9,FALSE)),"")</f>
        <v/>
      </c>
      <c r="F70" s="215">
        <f>IFERROR(IF(VLOOKUP($A70,'Annex 2 EHV charges'!$D:$O,10,FALSE)=0,"",VLOOKUP($A70,'Annex 2 EHV charges'!$D:$O,10,FALSE)),"")</f>
        <v>376.56</v>
      </c>
      <c r="G70" s="216">
        <f>IFERROR(IF(VLOOKUP($A70,'Annex 2 EHV charges'!$D:$O,11,FALSE)=0,"",VLOOKUP($A70,'Annex 2 EHV charges'!$D:$O,11,FALSE)),"")</f>
        <v>0.06</v>
      </c>
      <c r="H70" s="216">
        <f>IFERROR(IF(VLOOKUP($A70,'Annex 2 EHV charges'!$D:$O,12,FALSE)=0,"",VLOOKUP($A70,'Annex 2 EHV charges'!$D:$O,12,FALSE)),"")</f>
        <v>0.06</v>
      </c>
    </row>
    <row r="71" spans="1:8" x14ac:dyDescent="0.2">
      <c r="A71" s="210">
        <f t="array" ref="A71">IFERROR(INDEX('Annex 2 EHV charges'!$D$11:$D$260, MATCH(0, IF(ISBLANK('Annex 2 EHV charges'!$D$11:$D$260),1, COUNTIF(A$4:$A70, 'Annex 2 EHV charges'!$D$11:$D$260)), 0)),"")</f>
        <v>697</v>
      </c>
      <c r="B71" s="209">
        <f>IF($A71="","",VLOOKUP($A71,'Annex 2 EHV charges'!$D:$O,2,0))</f>
        <v>697</v>
      </c>
      <c r="C71" s="210">
        <f>IF($A71="","",VLOOKUP($A71,'Annex 2 EHV charges'!$D:$O,3,0))</f>
        <v>1170000325292</v>
      </c>
      <c r="D71" s="209" t="str">
        <f>IF($A71="","",VLOOKUP($A71,'Annex 2 EHV charges'!$D:$O,4,0))</f>
        <v>Winwick Wind Farm</v>
      </c>
      <c r="E71" s="214" t="str">
        <f>IFERROR(IF(VLOOKUP($A71,'Annex 2 EHV charges'!$D:$O,9,FALSE)=0,"",VLOOKUP($A71,'Annex 2 EHV charges'!$D:$O,9,FALSE)),"")</f>
        <v/>
      </c>
      <c r="F71" s="215">
        <f>IFERROR(IF(VLOOKUP($A71,'Annex 2 EHV charges'!$D:$O,10,FALSE)=0,"",VLOOKUP($A71,'Annex 2 EHV charges'!$D:$O,10,FALSE)),"")</f>
        <v>1723.46</v>
      </c>
      <c r="G71" s="216">
        <f>IFERROR(IF(VLOOKUP($A71,'Annex 2 EHV charges'!$D:$O,11,FALSE)=0,"",VLOOKUP($A71,'Annex 2 EHV charges'!$D:$O,11,FALSE)),"")</f>
        <v>0.06</v>
      </c>
      <c r="H71" s="216">
        <f>IFERROR(IF(VLOOKUP($A71,'Annex 2 EHV charges'!$D:$O,12,FALSE)=0,"",VLOOKUP($A71,'Annex 2 EHV charges'!$D:$O,12,FALSE)),"")</f>
        <v>0.06</v>
      </c>
    </row>
    <row r="72" spans="1:8" x14ac:dyDescent="0.2">
      <c r="A72" s="210">
        <f t="array" ref="A72">IFERROR(INDEX('Annex 2 EHV charges'!$D$11:$D$260, MATCH(0, IF(ISBLANK('Annex 2 EHV charges'!$D$11:$D$260),1, COUNTIF(A$4:$A71, 'Annex 2 EHV charges'!$D$11:$D$260)), 0)),"")</f>
        <v>698</v>
      </c>
      <c r="B72" s="209">
        <f>IF($A72="","",VLOOKUP($A72,'Annex 2 EHV charges'!$D:$O,2,0))</f>
        <v>698</v>
      </c>
      <c r="C72" s="210">
        <f>IF($A72="","",VLOOKUP($A72,'Annex 2 EHV charges'!$D:$O,3,0))</f>
        <v>1170000325317</v>
      </c>
      <c r="D72" s="209" t="str">
        <f>IF($A72="","",VLOOKUP($A72,'Annex 2 EHV charges'!$D:$O,4,0))</f>
        <v>Watford Lodge Wind Farm</v>
      </c>
      <c r="E72" s="214" t="str">
        <f>IFERROR(IF(VLOOKUP($A72,'Annex 2 EHV charges'!$D:$O,9,FALSE)=0,"",VLOOKUP($A72,'Annex 2 EHV charges'!$D:$O,9,FALSE)),"")</f>
        <v/>
      </c>
      <c r="F72" s="215">
        <f>IFERROR(IF(VLOOKUP($A72,'Annex 2 EHV charges'!$D:$O,10,FALSE)=0,"",VLOOKUP($A72,'Annex 2 EHV charges'!$D:$O,10,FALSE)),"")</f>
        <v>3023.26</v>
      </c>
      <c r="G72" s="216">
        <f>IFERROR(IF(VLOOKUP($A72,'Annex 2 EHV charges'!$D:$O,11,FALSE)=0,"",VLOOKUP($A72,'Annex 2 EHV charges'!$D:$O,11,FALSE)),"")</f>
        <v>0.06</v>
      </c>
      <c r="H72" s="216">
        <f>IFERROR(IF(VLOOKUP($A72,'Annex 2 EHV charges'!$D:$O,12,FALSE)=0,"",VLOOKUP($A72,'Annex 2 EHV charges'!$D:$O,12,FALSE)),"")</f>
        <v>0.06</v>
      </c>
    </row>
    <row r="73" spans="1:8" x14ac:dyDescent="0.2">
      <c r="A73" s="210">
        <f t="array" ref="A73">IFERROR(INDEX('Annex 2 EHV charges'!$D$11:$D$260, MATCH(0, IF(ISBLANK('Annex 2 EHV charges'!$D$11:$D$260),1, COUNTIF(A$4:$A72, 'Annex 2 EHV charges'!$D$11:$D$260)), 0)),"")</f>
        <v>699</v>
      </c>
      <c r="B73" s="209">
        <f>IF($A73="","",VLOOKUP($A73,'Annex 2 EHV charges'!$D:$O,2,0))</f>
        <v>699</v>
      </c>
      <c r="C73" s="210">
        <f>IF($A73="","",VLOOKUP($A73,'Annex 2 EHV charges'!$D:$O,3,0))</f>
        <v>1170000326463</v>
      </c>
      <c r="D73" s="209" t="str">
        <f>IF($A73="","",VLOOKUP($A73,'Annex 2 EHV charges'!$D:$O,4,0))</f>
        <v>Leverton Solar Park</v>
      </c>
      <c r="E73" s="214" t="str">
        <f>IFERROR(IF(VLOOKUP($A73,'Annex 2 EHV charges'!$D:$O,9,FALSE)=0,"",VLOOKUP($A73,'Annex 2 EHV charges'!$D:$O,9,FALSE)),"")</f>
        <v/>
      </c>
      <c r="F73" s="215">
        <f>IFERROR(IF(VLOOKUP($A73,'Annex 2 EHV charges'!$D:$O,10,FALSE)=0,"",VLOOKUP($A73,'Annex 2 EHV charges'!$D:$O,10,FALSE)),"")</f>
        <v>264.12</v>
      </c>
      <c r="G73" s="216">
        <f>IFERROR(IF(VLOOKUP($A73,'Annex 2 EHV charges'!$D:$O,11,FALSE)=0,"",VLOOKUP($A73,'Annex 2 EHV charges'!$D:$O,11,FALSE)),"")</f>
        <v>0.06</v>
      </c>
      <c r="H73" s="216">
        <f>IFERROR(IF(VLOOKUP($A73,'Annex 2 EHV charges'!$D:$O,12,FALSE)=0,"",VLOOKUP($A73,'Annex 2 EHV charges'!$D:$O,12,FALSE)),"")</f>
        <v>0.06</v>
      </c>
    </row>
    <row r="74" spans="1:8" x14ac:dyDescent="0.2">
      <c r="A74" s="210">
        <f t="array" ref="A74">IFERROR(INDEX('Annex 2 EHV charges'!$D$11:$D$260, MATCH(0, IF(ISBLANK('Annex 2 EHV charges'!$D$11:$D$260),1, COUNTIF(A$4:$A73, 'Annex 2 EHV charges'!$D$11:$D$260)), 0)),"")</f>
        <v>701</v>
      </c>
      <c r="B74" s="209">
        <f>IF($A74="","",VLOOKUP($A74,'Annex 2 EHV charges'!$D:$O,2,0))</f>
        <v>701</v>
      </c>
      <c r="C74" s="210">
        <f>IF($A74="","",VLOOKUP($A74,'Annex 2 EHV charges'!$D:$O,3,0))</f>
        <v>1170000337517</v>
      </c>
      <c r="D74" s="209" t="str">
        <f>IF($A74="","",VLOOKUP($A74,'Annex 2 EHV charges'!$D:$O,4,0))</f>
        <v>Burton Pedwardine Phase 2</v>
      </c>
      <c r="E74" s="214" t="str">
        <f>IFERROR(IF(VLOOKUP($A74,'Annex 2 EHV charges'!$D:$O,9,FALSE)=0,"",VLOOKUP($A74,'Annex 2 EHV charges'!$D:$O,9,FALSE)),"")</f>
        <v/>
      </c>
      <c r="F74" s="215">
        <f>IFERROR(IF(VLOOKUP($A74,'Annex 2 EHV charges'!$D:$O,10,FALSE)=0,"",VLOOKUP($A74,'Annex 2 EHV charges'!$D:$O,10,FALSE)),"")</f>
        <v>647.16999999999996</v>
      </c>
      <c r="G74" s="216">
        <f>IFERROR(IF(VLOOKUP($A74,'Annex 2 EHV charges'!$D:$O,11,FALSE)=0,"",VLOOKUP($A74,'Annex 2 EHV charges'!$D:$O,11,FALSE)),"")</f>
        <v>0.06</v>
      </c>
      <c r="H74" s="216">
        <f>IFERROR(IF(VLOOKUP($A74,'Annex 2 EHV charges'!$D:$O,12,FALSE)=0,"",VLOOKUP($A74,'Annex 2 EHV charges'!$D:$O,12,FALSE)),"")</f>
        <v>0.06</v>
      </c>
    </row>
    <row r="75" spans="1:8" x14ac:dyDescent="0.2">
      <c r="A75" s="210">
        <f t="array" ref="A75">IFERROR(INDEX('Annex 2 EHV charges'!$D$11:$D$260, MATCH(0, IF(ISBLANK('Annex 2 EHV charges'!$D$11:$D$260),1, COUNTIF(A$4:$A74, 'Annex 2 EHV charges'!$D$11:$D$260)), 0)),"")</f>
        <v>702</v>
      </c>
      <c r="B75" s="209">
        <f>IF($A75="","",VLOOKUP($A75,'Annex 2 EHV charges'!$D:$O,2,0))</f>
        <v>702</v>
      </c>
      <c r="C75" s="210">
        <f>IF($A75="","",VLOOKUP($A75,'Annex 2 EHV charges'!$D:$O,3,0))</f>
        <v>1170000369086</v>
      </c>
      <c r="D75" s="209" t="str">
        <f>IF($A75="","",VLOOKUP($A75,'Annex 2 EHV charges'!$D:$O,4,0))</f>
        <v>Hartwell Solar Farm</v>
      </c>
      <c r="E75" s="214" t="str">
        <f>IFERROR(IF(VLOOKUP($A75,'Annex 2 EHV charges'!$D:$O,9,FALSE)=0,"",VLOOKUP($A75,'Annex 2 EHV charges'!$D:$O,9,FALSE)),"")</f>
        <v/>
      </c>
      <c r="F75" s="215">
        <f>IFERROR(IF(VLOOKUP($A75,'Annex 2 EHV charges'!$D:$O,10,FALSE)=0,"",VLOOKUP($A75,'Annex 2 EHV charges'!$D:$O,10,FALSE)),"")</f>
        <v>2359.48</v>
      </c>
      <c r="G75" s="216">
        <f>IFERROR(IF(VLOOKUP($A75,'Annex 2 EHV charges'!$D:$O,11,FALSE)=0,"",VLOOKUP($A75,'Annex 2 EHV charges'!$D:$O,11,FALSE)),"")</f>
        <v>0.06</v>
      </c>
      <c r="H75" s="216">
        <f>IFERROR(IF(VLOOKUP($A75,'Annex 2 EHV charges'!$D:$O,12,FALSE)=0,"",VLOOKUP($A75,'Annex 2 EHV charges'!$D:$O,12,FALSE)),"")</f>
        <v>0.06</v>
      </c>
    </row>
    <row r="76" spans="1:8" x14ac:dyDescent="0.2">
      <c r="A76" s="210">
        <f t="array" ref="A76">IFERROR(INDEX('Annex 2 EHV charges'!$D$11:$D$260, MATCH(0, IF(ISBLANK('Annex 2 EHV charges'!$D$11:$D$260),1, COUNTIF(A$4:$A75, 'Annex 2 EHV charges'!$D$11:$D$260)), 0)),"")</f>
        <v>703</v>
      </c>
      <c r="B76" s="209">
        <f>IF($A76="","",VLOOKUP($A76,'Annex 2 EHV charges'!$D:$O,2,0))</f>
        <v>703</v>
      </c>
      <c r="C76" s="210">
        <f>IF($A76="","",VLOOKUP($A76,'Annex 2 EHV charges'!$D:$O,3,0))</f>
        <v>1170000369110</v>
      </c>
      <c r="D76" s="209" t="str">
        <f>IF($A76="","",VLOOKUP($A76,'Annex 2 EHV charges'!$D:$O,4,0))</f>
        <v>Eakley Lanes Solar North</v>
      </c>
      <c r="E76" s="214" t="str">
        <f>IFERROR(IF(VLOOKUP($A76,'Annex 2 EHV charges'!$D:$O,9,FALSE)=0,"",VLOOKUP($A76,'Annex 2 EHV charges'!$D:$O,9,FALSE)),"")</f>
        <v/>
      </c>
      <c r="F76" s="215">
        <f>IFERROR(IF(VLOOKUP($A76,'Annex 2 EHV charges'!$D:$O,10,FALSE)=0,"",VLOOKUP($A76,'Annex 2 EHV charges'!$D:$O,10,FALSE)),"")</f>
        <v>1090.95</v>
      </c>
      <c r="G76" s="216">
        <f>IFERROR(IF(VLOOKUP($A76,'Annex 2 EHV charges'!$D:$O,11,FALSE)=0,"",VLOOKUP($A76,'Annex 2 EHV charges'!$D:$O,11,FALSE)),"")</f>
        <v>0.06</v>
      </c>
      <c r="H76" s="216">
        <f>IFERROR(IF(VLOOKUP($A76,'Annex 2 EHV charges'!$D:$O,12,FALSE)=0,"",VLOOKUP($A76,'Annex 2 EHV charges'!$D:$O,12,FALSE)),"")</f>
        <v>0.06</v>
      </c>
    </row>
    <row r="77" spans="1:8" x14ac:dyDescent="0.2">
      <c r="A77" s="210">
        <f t="array" ref="A77">IFERROR(INDEX('Annex 2 EHV charges'!$D$11:$D$260, MATCH(0, IF(ISBLANK('Annex 2 EHV charges'!$D$11:$D$260),1, COUNTIF(A$4:$A76, 'Annex 2 EHV charges'!$D$11:$D$260)), 0)),"")</f>
        <v>704</v>
      </c>
      <c r="B77" s="209">
        <f>IF($A77="","",VLOOKUP($A77,'Annex 2 EHV charges'!$D:$O,2,0))</f>
        <v>704</v>
      </c>
      <c r="C77" s="210">
        <f>IF($A77="","",VLOOKUP($A77,'Annex 2 EHV charges'!$D:$O,3,0))</f>
        <v>1170000369147</v>
      </c>
      <c r="D77" s="209" t="str">
        <f>IF($A77="","",VLOOKUP($A77,'Annex 2 EHV charges'!$D:$O,4,0))</f>
        <v>Eakley Lanes Solar South</v>
      </c>
      <c r="E77" s="214" t="str">
        <f>IFERROR(IF(VLOOKUP($A77,'Annex 2 EHV charges'!$D:$O,9,FALSE)=0,"",VLOOKUP($A77,'Annex 2 EHV charges'!$D:$O,9,FALSE)),"")</f>
        <v/>
      </c>
      <c r="F77" s="215">
        <f>IFERROR(IF(VLOOKUP($A77,'Annex 2 EHV charges'!$D:$O,10,FALSE)=0,"",VLOOKUP($A77,'Annex 2 EHV charges'!$D:$O,10,FALSE)),"")</f>
        <v>265.83</v>
      </c>
      <c r="G77" s="216">
        <f>IFERROR(IF(VLOOKUP($A77,'Annex 2 EHV charges'!$D:$O,11,FALSE)=0,"",VLOOKUP($A77,'Annex 2 EHV charges'!$D:$O,11,FALSE)),"")</f>
        <v>0.06</v>
      </c>
      <c r="H77" s="216">
        <f>IFERROR(IF(VLOOKUP($A77,'Annex 2 EHV charges'!$D:$O,12,FALSE)=0,"",VLOOKUP($A77,'Annex 2 EHV charges'!$D:$O,12,FALSE)),"")</f>
        <v>0.06</v>
      </c>
    </row>
    <row r="78" spans="1:8" x14ac:dyDescent="0.2">
      <c r="A78" s="210">
        <f t="array" ref="A78">IFERROR(INDEX('Annex 2 EHV charges'!$D$11:$D$260, MATCH(0, IF(ISBLANK('Annex 2 EHV charges'!$D$11:$D$260),1, COUNTIF(A$4:$A77, 'Annex 2 EHV charges'!$D$11:$D$260)), 0)),"")</f>
        <v>661</v>
      </c>
      <c r="B78" s="209">
        <f>IF($A78="","",VLOOKUP($A78,'Annex 2 EHV charges'!$D:$O,2,0))</f>
        <v>661</v>
      </c>
      <c r="C78" s="210">
        <f>IF($A78="","",VLOOKUP($A78,'Annex 2 EHV charges'!$D:$O,3,0))</f>
        <v>1170000388752</v>
      </c>
      <c r="D78" s="209" t="str">
        <f>IF($A78="","",VLOOKUP($A78,'Annex 2 EHV charges'!$D:$O,4,0))</f>
        <v>Welbeck Colliery PV</v>
      </c>
      <c r="E78" s="214" t="str">
        <f>IFERROR(IF(VLOOKUP($A78,'Annex 2 EHV charges'!$D:$O,9,FALSE)=0,"",VLOOKUP($A78,'Annex 2 EHV charges'!$D:$O,9,FALSE)),"")</f>
        <v/>
      </c>
      <c r="F78" s="215">
        <f>IFERROR(IF(VLOOKUP($A78,'Annex 2 EHV charges'!$D:$O,10,FALSE)=0,"",VLOOKUP($A78,'Annex 2 EHV charges'!$D:$O,10,FALSE)),"")</f>
        <v>502.62</v>
      </c>
      <c r="G78" s="216">
        <f>IFERROR(IF(VLOOKUP($A78,'Annex 2 EHV charges'!$D:$O,11,FALSE)=0,"",VLOOKUP($A78,'Annex 2 EHV charges'!$D:$O,11,FALSE)),"")</f>
        <v>0.06</v>
      </c>
      <c r="H78" s="216">
        <f>IFERROR(IF(VLOOKUP($A78,'Annex 2 EHV charges'!$D:$O,12,FALSE)=0,"",VLOOKUP($A78,'Annex 2 EHV charges'!$D:$O,12,FALSE)),"")</f>
        <v>0.06</v>
      </c>
    </row>
    <row r="79" spans="1:8" x14ac:dyDescent="0.2">
      <c r="A79" s="210">
        <f t="array" ref="A79">IFERROR(INDEX('Annex 2 EHV charges'!$D$11:$D$260, MATCH(0, IF(ISBLANK('Annex 2 EHV charges'!$D$11:$D$260),1, COUNTIF(A$4:$A78, 'Annex 2 EHV charges'!$D$11:$D$260)), 0)),"")</f>
        <v>662</v>
      </c>
      <c r="B79" s="209">
        <f>IF($A79="","",VLOOKUP($A79,'Annex 2 EHV charges'!$D:$O,2,0))</f>
        <v>662</v>
      </c>
      <c r="C79" s="210">
        <f>IF($A79="","",VLOOKUP($A79,'Annex 2 EHV charges'!$D:$O,3,0))</f>
        <v>1170000394979</v>
      </c>
      <c r="D79" s="209" t="str">
        <f>IF($A79="","",VLOOKUP($A79,'Annex 2 EHV charges'!$D:$O,4,0))</f>
        <v>Newton Road PV</v>
      </c>
      <c r="E79" s="214" t="str">
        <f>IFERROR(IF(VLOOKUP($A79,'Annex 2 EHV charges'!$D:$O,9,FALSE)=0,"",VLOOKUP($A79,'Annex 2 EHV charges'!$D:$O,9,FALSE)),"")</f>
        <v/>
      </c>
      <c r="F79" s="215">
        <f>IFERROR(IF(VLOOKUP($A79,'Annex 2 EHV charges'!$D:$O,10,FALSE)=0,"",VLOOKUP($A79,'Annex 2 EHV charges'!$D:$O,10,FALSE)),"")</f>
        <v>374.9</v>
      </c>
      <c r="G79" s="216">
        <f>IFERROR(IF(VLOOKUP($A79,'Annex 2 EHV charges'!$D:$O,11,FALSE)=0,"",VLOOKUP($A79,'Annex 2 EHV charges'!$D:$O,11,FALSE)),"")</f>
        <v>0.06</v>
      </c>
      <c r="H79" s="216">
        <f>IFERROR(IF(VLOOKUP($A79,'Annex 2 EHV charges'!$D:$O,12,FALSE)=0,"",VLOOKUP($A79,'Annex 2 EHV charges'!$D:$O,12,FALSE)),"")</f>
        <v>0.06</v>
      </c>
    </row>
    <row r="80" spans="1:8" x14ac:dyDescent="0.2">
      <c r="A80" s="210">
        <f t="array" ref="A80">IFERROR(INDEX('Annex 2 EHV charges'!$D$11:$D$260, MATCH(0, IF(ISBLANK('Annex 2 EHV charges'!$D$11:$D$260),1, COUNTIF(A$4:$A79, 'Annex 2 EHV charges'!$D$11:$D$260)), 0)),"")</f>
        <v>663</v>
      </c>
      <c r="B80" s="209">
        <f>IF($A80="","",VLOOKUP($A80,'Annex 2 EHV charges'!$D:$O,2,0))</f>
        <v>663</v>
      </c>
      <c r="C80" s="210">
        <f>IF($A80="","",VLOOKUP($A80,'Annex 2 EHV charges'!$D:$O,3,0))</f>
        <v>1170000395963</v>
      </c>
      <c r="D80" s="209" t="str">
        <f>IF($A80="","",VLOOKUP($A80,'Annex 2 EHV charges'!$D:$O,4,0))</f>
        <v>New Albion Wind Farm</v>
      </c>
      <c r="E80" s="214" t="str">
        <f>IFERROR(IF(VLOOKUP($A80,'Annex 2 EHV charges'!$D:$O,9,FALSE)=0,"",VLOOKUP($A80,'Annex 2 EHV charges'!$D:$O,9,FALSE)),"")</f>
        <v/>
      </c>
      <c r="F80" s="215">
        <f>IFERROR(IF(VLOOKUP($A80,'Annex 2 EHV charges'!$D:$O,10,FALSE)=0,"",VLOOKUP($A80,'Annex 2 EHV charges'!$D:$O,10,FALSE)),"")</f>
        <v>2517.38</v>
      </c>
      <c r="G80" s="216">
        <f>IFERROR(IF(VLOOKUP($A80,'Annex 2 EHV charges'!$D:$O,11,FALSE)=0,"",VLOOKUP($A80,'Annex 2 EHV charges'!$D:$O,11,FALSE)),"")</f>
        <v>0.06</v>
      </c>
      <c r="H80" s="216">
        <f>IFERROR(IF(VLOOKUP($A80,'Annex 2 EHV charges'!$D:$O,12,FALSE)=0,"",VLOOKUP($A80,'Annex 2 EHV charges'!$D:$O,12,FALSE)),"")</f>
        <v>0.06</v>
      </c>
    </row>
    <row r="81" spans="1:8" x14ac:dyDescent="0.2">
      <c r="A81" s="210">
        <f t="array" ref="A81">IFERROR(INDEX('Annex 2 EHV charges'!$D$11:$D$260, MATCH(0, IF(ISBLANK('Annex 2 EHV charges'!$D$11:$D$260),1, COUNTIF(A$4:$A80, 'Annex 2 EHV charges'!$D$11:$D$260)), 0)),"")</f>
        <v>664</v>
      </c>
      <c r="B81" s="209">
        <f>IF($A81="","",VLOOKUP($A81,'Annex 2 EHV charges'!$D:$O,2,0))</f>
        <v>664</v>
      </c>
      <c r="C81" s="210">
        <f>IF($A81="","",VLOOKUP($A81,'Annex 2 EHV charges'!$D:$O,3,0))</f>
        <v>1170000400781</v>
      </c>
      <c r="D81" s="209" t="str">
        <f>IF($A81="","",VLOOKUP($A81,'Annex 2 EHV charges'!$D:$O,4,0))</f>
        <v>Moat Farm PV</v>
      </c>
      <c r="E81" s="214" t="str">
        <f>IFERROR(IF(VLOOKUP($A81,'Annex 2 EHV charges'!$D:$O,9,FALSE)=0,"",VLOOKUP($A81,'Annex 2 EHV charges'!$D:$O,9,FALSE)),"")</f>
        <v/>
      </c>
      <c r="F81" s="215">
        <f>IFERROR(IF(VLOOKUP($A81,'Annex 2 EHV charges'!$D:$O,10,FALSE)=0,"",VLOOKUP($A81,'Annex 2 EHV charges'!$D:$O,10,FALSE)),"")</f>
        <v>936.72</v>
      </c>
      <c r="G81" s="216">
        <f>IFERROR(IF(VLOOKUP($A81,'Annex 2 EHV charges'!$D:$O,11,FALSE)=0,"",VLOOKUP($A81,'Annex 2 EHV charges'!$D:$O,11,FALSE)),"")</f>
        <v>0.06</v>
      </c>
      <c r="H81" s="216">
        <f>IFERROR(IF(VLOOKUP($A81,'Annex 2 EHV charges'!$D:$O,12,FALSE)=0,"",VLOOKUP($A81,'Annex 2 EHV charges'!$D:$O,12,FALSE)),"")</f>
        <v>0.06</v>
      </c>
    </row>
    <row r="82" spans="1:8" x14ac:dyDescent="0.2">
      <c r="A82" s="210">
        <f t="array" ref="A82">IFERROR(INDEX('Annex 2 EHV charges'!$D$11:$D$260, MATCH(0, IF(ISBLANK('Annex 2 EHV charges'!$D$11:$D$260),1, COUNTIF(A$4:$A81, 'Annex 2 EHV charges'!$D$11:$D$260)), 0)),"")</f>
        <v>665</v>
      </c>
      <c r="B82" s="209">
        <f>IF($A82="","",VLOOKUP($A82,'Annex 2 EHV charges'!$D:$O,2,0))</f>
        <v>665</v>
      </c>
      <c r="C82" s="210">
        <f>IF($A82="","",VLOOKUP($A82,'Annex 2 EHV charges'!$D:$O,3,0))</f>
        <v>1170000407884</v>
      </c>
      <c r="D82" s="209" t="str">
        <f>IF($A82="","",VLOOKUP($A82,'Annex 2 EHV charges'!$D:$O,4,0))</f>
        <v>Bilsthorpe Solar</v>
      </c>
      <c r="E82" s="214" t="str">
        <f>IFERROR(IF(VLOOKUP($A82,'Annex 2 EHV charges'!$D:$O,9,FALSE)=0,"",VLOOKUP($A82,'Annex 2 EHV charges'!$D:$O,9,FALSE)),"")</f>
        <v/>
      </c>
      <c r="F82" s="215">
        <f>IFERROR(IF(VLOOKUP($A82,'Annex 2 EHV charges'!$D:$O,10,FALSE)=0,"",VLOOKUP($A82,'Annex 2 EHV charges'!$D:$O,10,FALSE)),"")</f>
        <v>687.43</v>
      </c>
      <c r="G82" s="216">
        <f>IFERROR(IF(VLOOKUP($A82,'Annex 2 EHV charges'!$D:$O,11,FALSE)=0,"",VLOOKUP($A82,'Annex 2 EHV charges'!$D:$O,11,FALSE)),"")</f>
        <v>0.06</v>
      </c>
      <c r="H82" s="216">
        <f>IFERROR(IF(VLOOKUP($A82,'Annex 2 EHV charges'!$D:$O,12,FALSE)=0,"",VLOOKUP($A82,'Annex 2 EHV charges'!$D:$O,12,FALSE)),"")</f>
        <v>0.06</v>
      </c>
    </row>
    <row r="83" spans="1:8" x14ac:dyDescent="0.2">
      <c r="A83" s="210" t="str">
        <f t="array" ref="A83">IFERROR(INDEX('Annex 2 EHV charges'!$D$11:$D$260, MATCH(0, IF(ISBLANK('Annex 2 EHV charges'!$D$11:$D$260),1, COUNTIF(A$4:$A82, 'Annex 2 EHV charges'!$D$11:$D$260)), 0)),"")</f>
        <v>New Export 1</v>
      </c>
      <c r="B83" s="209" t="str">
        <f>IF($A83="","",VLOOKUP($A83,'Annex 2 EHV charges'!$D:$O,2,0))</f>
        <v>New Export 1</v>
      </c>
      <c r="C83" s="210" t="str">
        <f>IF($A83="","",VLOOKUP($A83,'Annex 2 EHV charges'!$D:$O,3,0))</f>
        <v>New Export 1</v>
      </c>
      <c r="D83" s="209" t="str">
        <f>IF($A83="","",VLOOKUP($A83,'Annex 2 EHV charges'!$D:$O,4,0))</f>
        <v>Bilsthorpe Solar Farm</v>
      </c>
      <c r="E83" s="214" t="str">
        <f>IFERROR(IF(VLOOKUP($A83,'Annex 2 EHV charges'!$D:$O,9,FALSE)=0,"",VLOOKUP($A83,'Annex 2 EHV charges'!$D:$O,9,FALSE)),"")</f>
        <v/>
      </c>
      <c r="F83" s="215">
        <f>IFERROR(IF(VLOOKUP($A83,'Annex 2 EHV charges'!$D:$O,10,FALSE)=0,"",VLOOKUP($A83,'Annex 2 EHV charges'!$D:$O,10,FALSE)),"")</f>
        <v>2433.3200000000002</v>
      </c>
      <c r="G83" s="216">
        <f>IFERROR(IF(VLOOKUP($A83,'Annex 2 EHV charges'!$D:$O,11,FALSE)=0,"",VLOOKUP($A83,'Annex 2 EHV charges'!$D:$O,11,FALSE)),"")</f>
        <v>0.06</v>
      </c>
      <c r="H83" s="216">
        <f>IFERROR(IF(VLOOKUP($A83,'Annex 2 EHV charges'!$D:$O,12,FALSE)=0,"",VLOOKUP($A83,'Annex 2 EHV charges'!$D:$O,12,FALSE)),"")</f>
        <v>0.06</v>
      </c>
    </row>
    <row r="84" spans="1:8" x14ac:dyDescent="0.2">
      <c r="A84" s="210">
        <f t="array" ref="A84">IFERROR(INDEX('Annex 2 EHV charges'!$D$11:$D$260, MATCH(0, IF(ISBLANK('Annex 2 EHV charges'!$D$11:$D$260),1, COUNTIF(A$4:$A83, 'Annex 2 EHV charges'!$D$11:$D$260)), 0)),"")</f>
        <v>666</v>
      </c>
      <c r="B84" s="209">
        <f>IF($A84="","",VLOOKUP($A84,'Annex 2 EHV charges'!$D:$O,2,0))</f>
        <v>666</v>
      </c>
      <c r="C84" s="210">
        <f>IF($A84="","",VLOOKUP($A84,'Annex 2 EHV charges'!$D:$O,3,0))</f>
        <v>1170000409701</v>
      </c>
      <c r="D84" s="209" t="str">
        <f>IF($A84="","",VLOOKUP($A84,'Annex 2 EHV charges'!$D:$O,4,0))</f>
        <v>Hall Farm PV</v>
      </c>
      <c r="E84" s="214" t="str">
        <f>IFERROR(IF(VLOOKUP($A84,'Annex 2 EHV charges'!$D:$O,9,FALSE)=0,"",VLOOKUP($A84,'Annex 2 EHV charges'!$D:$O,9,FALSE)),"")</f>
        <v/>
      </c>
      <c r="F84" s="215">
        <f>IFERROR(IF(VLOOKUP($A84,'Annex 2 EHV charges'!$D:$O,10,FALSE)=0,"",VLOOKUP($A84,'Annex 2 EHV charges'!$D:$O,10,FALSE)),"")</f>
        <v>596.61</v>
      </c>
      <c r="G84" s="216">
        <f>IFERROR(IF(VLOOKUP($A84,'Annex 2 EHV charges'!$D:$O,11,FALSE)=0,"",VLOOKUP($A84,'Annex 2 EHV charges'!$D:$O,11,FALSE)),"")</f>
        <v>0.06</v>
      </c>
      <c r="H84" s="216">
        <f>IFERROR(IF(VLOOKUP($A84,'Annex 2 EHV charges'!$D:$O,12,FALSE)=0,"",VLOOKUP($A84,'Annex 2 EHV charges'!$D:$O,12,FALSE)),"")</f>
        <v>0.06</v>
      </c>
    </row>
    <row r="85" spans="1:8" x14ac:dyDescent="0.2">
      <c r="A85" s="210">
        <f t="array" ref="A85">IFERROR(INDEX('Annex 2 EHV charges'!$D$11:$D$260, MATCH(0, IF(ISBLANK('Annex 2 EHV charges'!$D$11:$D$260),1, COUNTIF(A$4:$A84, 'Annex 2 EHV charges'!$D$11:$D$260)), 0)),"")</f>
        <v>667</v>
      </c>
      <c r="B85" s="209">
        <f>IF($A85="","",VLOOKUP($A85,'Annex 2 EHV charges'!$D:$O,2,0))</f>
        <v>667</v>
      </c>
      <c r="C85" s="210">
        <f>IF($A85="","",VLOOKUP($A85,'Annex 2 EHV charges'!$D:$O,3,0))</f>
        <v>1170000415955</v>
      </c>
      <c r="D85" s="209" t="str">
        <f>IF($A85="","",VLOOKUP($A85,'Annex 2 EHV charges'!$D:$O,4,0))</f>
        <v>Gaultney Solar Park</v>
      </c>
      <c r="E85" s="214" t="str">
        <f>IFERROR(IF(VLOOKUP($A85,'Annex 2 EHV charges'!$D:$O,9,FALSE)=0,"",VLOOKUP($A85,'Annex 2 EHV charges'!$D:$O,9,FALSE)),"")</f>
        <v/>
      </c>
      <c r="F85" s="215">
        <f>IFERROR(IF(VLOOKUP($A85,'Annex 2 EHV charges'!$D:$O,10,FALSE)=0,"",VLOOKUP($A85,'Annex 2 EHV charges'!$D:$O,10,FALSE)),"")</f>
        <v>296.62</v>
      </c>
      <c r="G85" s="216">
        <f>IFERROR(IF(VLOOKUP($A85,'Annex 2 EHV charges'!$D:$O,11,FALSE)=0,"",VLOOKUP($A85,'Annex 2 EHV charges'!$D:$O,11,FALSE)),"")</f>
        <v>0.06</v>
      </c>
      <c r="H85" s="216">
        <f>IFERROR(IF(VLOOKUP($A85,'Annex 2 EHV charges'!$D:$O,12,FALSE)=0,"",VLOOKUP($A85,'Annex 2 EHV charges'!$D:$O,12,FALSE)),"")</f>
        <v>0.06</v>
      </c>
    </row>
    <row r="86" spans="1:8" x14ac:dyDescent="0.2">
      <c r="A86" s="210">
        <f t="array" ref="A86">IFERROR(INDEX('Annex 2 EHV charges'!$D$11:$D$260, MATCH(0, IF(ISBLANK('Annex 2 EHV charges'!$D$11:$D$260),1, COUNTIF(A$4:$A85, 'Annex 2 EHV charges'!$D$11:$D$260)), 0)),"")</f>
        <v>668</v>
      </c>
      <c r="B86" s="209">
        <f>IF($A86="","",VLOOKUP($A86,'Annex 2 EHV charges'!$D:$O,2,0))</f>
        <v>668</v>
      </c>
      <c r="C86" s="210">
        <f>IF($A86="","",VLOOKUP($A86,'Annex 2 EHV charges'!$D:$O,3,0))</f>
        <v>1170000413708</v>
      </c>
      <c r="D86" s="209" t="str">
        <f>IF($A86="","",VLOOKUP($A86,'Annex 2 EHV charges'!$D:$O,4,0))</f>
        <v>Fiskerton Solar Farm</v>
      </c>
      <c r="E86" s="214" t="str">
        <f>IFERROR(IF(VLOOKUP($A86,'Annex 2 EHV charges'!$D:$O,9,FALSE)=0,"",VLOOKUP($A86,'Annex 2 EHV charges'!$D:$O,9,FALSE)),"")</f>
        <v/>
      </c>
      <c r="F86" s="215">
        <f>IFERROR(IF(VLOOKUP($A86,'Annex 2 EHV charges'!$D:$O,10,FALSE)=0,"",VLOOKUP($A86,'Annex 2 EHV charges'!$D:$O,10,FALSE)),"")</f>
        <v>1900.72</v>
      </c>
      <c r="G86" s="216">
        <f>IFERROR(IF(VLOOKUP($A86,'Annex 2 EHV charges'!$D:$O,11,FALSE)=0,"",VLOOKUP($A86,'Annex 2 EHV charges'!$D:$O,11,FALSE)),"")</f>
        <v>0.06</v>
      </c>
      <c r="H86" s="216">
        <f>IFERROR(IF(VLOOKUP($A86,'Annex 2 EHV charges'!$D:$O,12,FALSE)=0,"",VLOOKUP($A86,'Annex 2 EHV charges'!$D:$O,12,FALSE)),"")</f>
        <v>0.06</v>
      </c>
    </row>
    <row r="87" spans="1:8" x14ac:dyDescent="0.2">
      <c r="A87" s="210">
        <f t="array" ref="A87">IFERROR(INDEX('Annex 2 EHV charges'!$D$11:$D$260, MATCH(0, IF(ISBLANK('Annex 2 EHV charges'!$D$11:$D$260),1, COUNTIF(A$4:$A86, 'Annex 2 EHV charges'!$D$11:$D$260)), 0)),"")</f>
        <v>669</v>
      </c>
      <c r="B87" s="209">
        <f>IF($A87="","",VLOOKUP($A87,'Annex 2 EHV charges'!$D:$O,2,0))</f>
        <v>669</v>
      </c>
      <c r="C87" s="210">
        <f>IF($A87="","",VLOOKUP($A87,'Annex 2 EHV charges'!$D:$O,3,0))</f>
        <v>1170000424913</v>
      </c>
      <c r="D87" s="209" t="str">
        <f>IF($A87="","",VLOOKUP($A87,'Annex 2 EHV charges'!$D:$O,4,0))</f>
        <v>Mount Mill Solar Park</v>
      </c>
      <c r="E87" s="214" t="str">
        <f>IFERROR(IF(VLOOKUP($A87,'Annex 2 EHV charges'!$D:$O,9,FALSE)=0,"",VLOOKUP($A87,'Annex 2 EHV charges'!$D:$O,9,FALSE)),"")</f>
        <v/>
      </c>
      <c r="F87" s="215">
        <f>IFERROR(IF(VLOOKUP($A87,'Annex 2 EHV charges'!$D:$O,10,FALSE)=0,"",VLOOKUP($A87,'Annex 2 EHV charges'!$D:$O,10,FALSE)),"")</f>
        <v>611.44000000000005</v>
      </c>
      <c r="G87" s="216">
        <f>IFERROR(IF(VLOOKUP($A87,'Annex 2 EHV charges'!$D:$O,11,FALSE)=0,"",VLOOKUP($A87,'Annex 2 EHV charges'!$D:$O,11,FALSE)),"")</f>
        <v>0.06</v>
      </c>
      <c r="H87" s="216">
        <f>IFERROR(IF(VLOOKUP($A87,'Annex 2 EHV charges'!$D:$O,12,FALSE)=0,"",VLOOKUP($A87,'Annex 2 EHV charges'!$D:$O,12,FALSE)),"")</f>
        <v>0.06</v>
      </c>
    </row>
    <row r="88" spans="1:8" x14ac:dyDescent="0.2">
      <c r="A88" s="210">
        <f t="array" ref="A88">IFERROR(INDEX('Annex 2 EHV charges'!$D$11:$D$260, MATCH(0, IF(ISBLANK('Annex 2 EHV charges'!$D$11:$D$260),1, COUNTIF(A$4:$A87, 'Annex 2 EHV charges'!$D$11:$D$260)), 0)),"")</f>
        <v>670</v>
      </c>
      <c r="B88" s="209">
        <f>IF($A88="","",VLOOKUP($A88,'Annex 2 EHV charges'!$D:$O,2,0))</f>
        <v>670</v>
      </c>
      <c r="C88" s="210">
        <f>IF($A88="","",VLOOKUP($A88,'Annex 2 EHV charges'!$D:$O,3,0))</f>
        <v>1170000427180</v>
      </c>
      <c r="D88" s="209" t="str">
        <f>IF($A88="","",VLOOKUP($A88,'Annex 2 EHV charges'!$D:$O,4,0))</f>
        <v>Podington Airfield WF</v>
      </c>
      <c r="E88" s="214" t="str">
        <f>IFERROR(IF(VLOOKUP($A88,'Annex 2 EHV charges'!$D:$O,9,FALSE)=0,"",VLOOKUP($A88,'Annex 2 EHV charges'!$D:$O,9,FALSE)),"")</f>
        <v/>
      </c>
      <c r="F88" s="215">
        <f>IFERROR(IF(VLOOKUP($A88,'Annex 2 EHV charges'!$D:$O,10,FALSE)=0,"",VLOOKUP($A88,'Annex 2 EHV charges'!$D:$O,10,FALSE)),"")</f>
        <v>6312.15</v>
      </c>
      <c r="G88" s="216">
        <f>IFERROR(IF(VLOOKUP($A88,'Annex 2 EHV charges'!$D:$O,11,FALSE)=0,"",VLOOKUP($A88,'Annex 2 EHV charges'!$D:$O,11,FALSE)),"")</f>
        <v>0.06</v>
      </c>
      <c r="H88" s="216">
        <f>IFERROR(IF(VLOOKUP($A88,'Annex 2 EHV charges'!$D:$O,12,FALSE)=0,"",VLOOKUP($A88,'Annex 2 EHV charges'!$D:$O,12,FALSE)),"")</f>
        <v>0.06</v>
      </c>
    </row>
    <row r="89" spans="1:8" x14ac:dyDescent="0.2">
      <c r="A89" s="210">
        <f t="array" ref="A89">IFERROR(INDEX('Annex 2 EHV charges'!$D$11:$D$260, MATCH(0, IF(ISBLANK('Annex 2 EHV charges'!$D$11:$D$260),1, COUNTIF(A$4:$A88, 'Annex 2 EHV charges'!$D$11:$D$260)), 0)),"")</f>
        <v>671</v>
      </c>
      <c r="B89" s="209">
        <f>IF($A89="","",VLOOKUP($A89,'Annex 2 EHV charges'!$D:$O,2,0))</f>
        <v>671</v>
      </c>
      <c r="C89" s="210">
        <f>IF($A89="","",VLOOKUP($A89,'Annex 2 EHV charges'!$D:$O,3,0))</f>
        <v>1170000428537</v>
      </c>
      <c r="D89" s="209" t="str">
        <f>IF($A89="","",VLOOKUP($A89,'Annex 2 EHV charges'!$D:$O,4,0))</f>
        <v>Branston South PV Farm</v>
      </c>
      <c r="E89" s="214" t="str">
        <f>IFERROR(IF(VLOOKUP($A89,'Annex 2 EHV charges'!$D:$O,9,FALSE)=0,"",VLOOKUP($A89,'Annex 2 EHV charges'!$D:$O,9,FALSE)),"")</f>
        <v/>
      </c>
      <c r="F89" s="215">
        <f>IFERROR(IF(VLOOKUP($A89,'Annex 2 EHV charges'!$D:$O,10,FALSE)=0,"",VLOOKUP($A89,'Annex 2 EHV charges'!$D:$O,10,FALSE)),"")</f>
        <v>873.15</v>
      </c>
      <c r="G89" s="216">
        <f>IFERROR(IF(VLOOKUP($A89,'Annex 2 EHV charges'!$D:$O,11,FALSE)=0,"",VLOOKUP($A89,'Annex 2 EHV charges'!$D:$O,11,FALSE)),"")</f>
        <v>0.06</v>
      </c>
      <c r="H89" s="216">
        <f>IFERROR(IF(VLOOKUP($A89,'Annex 2 EHV charges'!$D:$O,12,FALSE)=0,"",VLOOKUP($A89,'Annex 2 EHV charges'!$D:$O,12,FALSE)),"")</f>
        <v>0.06</v>
      </c>
    </row>
    <row r="90" spans="1:8" x14ac:dyDescent="0.2">
      <c r="A90" s="210">
        <f t="array" ref="A90">IFERROR(INDEX('Annex 2 EHV charges'!$D$11:$D$260, MATCH(0, IF(ISBLANK('Annex 2 EHV charges'!$D$11:$D$260),1, COUNTIF(A$4:$A89, 'Annex 2 EHV charges'!$D$11:$D$260)), 0)),"")</f>
        <v>672</v>
      </c>
      <c r="B90" s="209">
        <f>IF($A90="","",VLOOKUP($A90,'Annex 2 EHV charges'!$D:$O,2,0))</f>
        <v>672</v>
      </c>
      <c r="C90" s="210">
        <f>IF($A90="","",VLOOKUP($A90,'Annex 2 EHV charges'!$D:$O,3,0))</f>
        <v>1170000430191</v>
      </c>
      <c r="D90" s="209" t="str">
        <f>IF($A90="","",VLOOKUP($A90,'Annex 2 EHV charges'!$D:$O,4,0))</f>
        <v>Eakring Solar Farm</v>
      </c>
      <c r="E90" s="214" t="str">
        <f>IFERROR(IF(VLOOKUP($A90,'Annex 2 EHV charges'!$D:$O,9,FALSE)=0,"",VLOOKUP($A90,'Annex 2 EHV charges'!$D:$O,9,FALSE)),"")</f>
        <v/>
      </c>
      <c r="F90" s="215">
        <f>IFERROR(IF(VLOOKUP($A90,'Annex 2 EHV charges'!$D:$O,10,FALSE)=0,"",VLOOKUP($A90,'Annex 2 EHV charges'!$D:$O,10,FALSE)),"")</f>
        <v>294.92</v>
      </c>
      <c r="G90" s="216">
        <f>IFERROR(IF(VLOOKUP($A90,'Annex 2 EHV charges'!$D:$O,11,FALSE)=0,"",VLOOKUP($A90,'Annex 2 EHV charges'!$D:$O,11,FALSE)),"")</f>
        <v>0.06</v>
      </c>
      <c r="H90" s="216">
        <f>IFERROR(IF(VLOOKUP($A90,'Annex 2 EHV charges'!$D:$O,12,FALSE)=0,"",VLOOKUP($A90,'Annex 2 EHV charges'!$D:$O,12,FALSE)),"")</f>
        <v>0.06</v>
      </c>
    </row>
    <row r="91" spans="1:8" x14ac:dyDescent="0.2">
      <c r="A91" s="210">
        <f t="array" ref="A91">IFERROR(INDEX('Annex 2 EHV charges'!$D$11:$D$260, MATCH(0, IF(ISBLANK('Annex 2 EHV charges'!$D$11:$D$260),1, COUNTIF(A$4:$A90, 'Annex 2 EHV charges'!$D$11:$D$260)), 0)),"")</f>
        <v>673</v>
      </c>
      <c r="B91" s="209">
        <f>IF($A91="","",VLOOKUP($A91,'Annex 2 EHV charges'!$D:$O,2,0))</f>
        <v>673</v>
      </c>
      <c r="C91" s="210">
        <f>IF($A91="","",VLOOKUP($A91,'Annex 2 EHV charges'!$D:$O,3,0))</f>
        <v>1170000439886</v>
      </c>
      <c r="D91" s="209" t="str">
        <f>IF($A91="","",VLOOKUP($A91,'Annex 2 EHV charges'!$D:$O,4,0))</f>
        <v>Ragdale PV Solar Park</v>
      </c>
      <c r="E91" s="214" t="str">
        <f>IFERROR(IF(VLOOKUP($A91,'Annex 2 EHV charges'!$D:$O,9,FALSE)=0,"",VLOOKUP($A91,'Annex 2 EHV charges'!$D:$O,9,FALSE)),"")</f>
        <v/>
      </c>
      <c r="F91" s="215">
        <f>IFERROR(IF(VLOOKUP($A91,'Annex 2 EHV charges'!$D:$O,10,FALSE)=0,"",VLOOKUP($A91,'Annex 2 EHV charges'!$D:$O,10,FALSE)),"")</f>
        <v>1370.2</v>
      </c>
      <c r="G91" s="216">
        <f>IFERROR(IF(VLOOKUP($A91,'Annex 2 EHV charges'!$D:$O,11,FALSE)=0,"",VLOOKUP($A91,'Annex 2 EHV charges'!$D:$O,11,FALSE)),"")</f>
        <v>0.06</v>
      </c>
      <c r="H91" s="216">
        <f>IFERROR(IF(VLOOKUP($A91,'Annex 2 EHV charges'!$D:$O,12,FALSE)=0,"",VLOOKUP($A91,'Annex 2 EHV charges'!$D:$O,12,FALSE)),"")</f>
        <v>0.06</v>
      </c>
    </row>
    <row r="92" spans="1:8" x14ac:dyDescent="0.2">
      <c r="A92" s="210">
        <f t="array" ref="A92">IFERROR(INDEX('Annex 2 EHV charges'!$D$11:$D$260, MATCH(0, IF(ISBLANK('Annex 2 EHV charges'!$D$11:$D$260),1, COUNTIF(A$4:$A91, 'Annex 2 EHV charges'!$D$11:$D$260)), 0)),"")</f>
        <v>674</v>
      </c>
      <c r="B92" s="209">
        <f>IF($A92="","",VLOOKUP($A92,'Annex 2 EHV charges'!$D:$O,2,0))</f>
        <v>674</v>
      </c>
      <c r="C92" s="210">
        <f>IF($A92="","",VLOOKUP($A92,'Annex 2 EHV charges'!$D:$O,3,0))</f>
        <v>1170000438321</v>
      </c>
      <c r="D92" s="209" t="str">
        <f>IF($A92="","",VLOOKUP($A92,'Annex 2 EHV charges'!$D:$O,4,0))</f>
        <v>Thoresby Solar Farm</v>
      </c>
      <c r="E92" s="214" t="str">
        <f>IFERROR(IF(VLOOKUP($A92,'Annex 2 EHV charges'!$D:$O,9,FALSE)=0,"",VLOOKUP($A92,'Annex 2 EHV charges'!$D:$O,9,FALSE)),"")</f>
        <v/>
      </c>
      <c r="F92" s="215">
        <f>IFERROR(IF(VLOOKUP($A92,'Annex 2 EHV charges'!$D:$O,10,FALSE)=0,"",VLOOKUP($A92,'Annex 2 EHV charges'!$D:$O,10,FALSE)),"")</f>
        <v>553.86</v>
      </c>
      <c r="G92" s="216">
        <f>IFERROR(IF(VLOOKUP($A92,'Annex 2 EHV charges'!$D:$O,11,FALSE)=0,"",VLOOKUP($A92,'Annex 2 EHV charges'!$D:$O,11,FALSE)),"")</f>
        <v>0.06</v>
      </c>
      <c r="H92" s="216">
        <f>IFERROR(IF(VLOOKUP($A92,'Annex 2 EHV charges'!$D:$O,12,FALSE)=0,"",VLOOKUP($A92,'Annex 2 EHV charges'!$D:$O,12,FALSE)),"")</f>
        <v>0.06</v>
      </c>
    </row>
    <row r="93" spans="1:8" x14ac:dyDescent="0.2">
      <c r="A93" s="210">
        <f t="array" ref="A93">IFERROR(INDEX('Annex 2 EHV charges'!$D$11:$D$260, MATCH(0, IF(ISBLANK('Annex 2 EHV charges'!$D$11:$D$260),1, COUNTIF(A$4:$A92, 'Annex 2 EHV charges'!$D$11:$D$260)), 0)),"")</f>
        <v>675</v>
      </c>
      <c r="B93" s="209">
        <f>IF($A93="","",VLOOKUP($A93,'Annex 2 EHV charges'!$D:$O,2,0))</f>
        <v>675</v>
      </c>
      <c r="C93" s="210">
        <f>IF($A93="","",VLOOKUP($A93,'Annex 2 EHV charges'!$D:$O,3,0))</f>
        <v>1170000437220</v>
      </c>
      <c r="D93" s="209" t="str">
        <f>IF($A93="","",VLOOKUP($A93,'Annex 2 EHV charges'!$D:$O,4,0))</f>
        <v>Welbeck Solar Farm</v>
      </c>
      <c r="E93" s="214" t="str">
        <f>IFERROR(IF(VLOOKUP($A93,'Annex 2 EHV charges'!$D:$O,9,FALSE)=0,"",VLOOKUP($A93,'Annex 2 EHV charges'!$D:$O,9,FALSE)),"")</f>
        <v/>
      </c>
      <c r="F93" s="215">
        <f>IFERROR(IF(VLOOKUP($A93,'Annex 2 EHV charges'!$D:$O,10,FALSE)=0,"",VLOOKUP($A93,'Annex 2 EHV charges'!$D:$O,10,FALSE)),"")</f>
        <v>504.02</v>
      </c>
      <c r="G93" s="216">
        <f>IFERROR(IF(VLOOKUP($A93,'Annex 2 EHV charges'!$D:$O,11,FALSE)=0,"",VLOOKUP($A93,'Annex 2 EHV charges'!$D:$O,11,FALSE)),"")</f>
        <v>0.06</v>
      </c>
      <c r="H93" s="216">
        <f>IFERROR(IF(VLOOKUP($A93,'Annex 2 EHV charges'!$D:$O,12,FALSE)=0,"",VLOOKUP($A93,'Annex 2 EHV charges'!$D:$O,12,FALSE)),"")</f>
        <v>0.06</v>
      </c>
    </row>
    <row r="94" spans="1:8" x14ac:dyDescent="0.2">
      <c r="A94" s="210">
        <f t="array" ref="A94">IFERROR(INDEX('Annex 2 EHV charges'!$D$11:$D$260, MATCH(0, IF(ISBLANK('Annex 2 EHV charges'!$D$11:$D$260),1, COUNTIF(A$4:$A93, 'Annex 2 EHV charges'!$D$11:$D$260)), 0)),"")</f>
        <v>676</v>
      </c>
      <c r="B94" s="209">
        <f>IF($A94="","",VLOOKUP($A94,'Annex 2 EHV charges'!$D:$O,2,0))</f>
        <v>676</v>
      </c>
      <c r="C94" s="210">
        <f>IF($A94="","",VLOOKUP($A94,'Annex 2 EHV charges'!$D:$O,3,0))</f>
        <v>1170000444681</v>
      </c>
      <c r="D94" s="209" t="str">
        <f>IF($A94="","",VLOOKUP($A94,'Annex 2 EHV charges'!$D:$O,4,0))</f>
        <v>Atherstone Solar Farm</v>
      </c>
      <c r="E94" s="214" t="str">
        <f>IFERROR(IF(VLOOKUP($A94,'Annex 2 EHV charges'!$D:$O,9,FALSE)=0,"",VLOOKUP($A94,'Annex 2 EHV charges'!$D:$O,9,FALSE)),"")</f>
        <v/>
      </c>
      <c r="F94" s="215">
        <f>IFERROR(IF(VLOOKUP($A94,'Annex 2 EHV charges'!$D:$O,10,FALSE)=0,"",VLOOKUP($A94,'Annex 2 EHV charges'!$D:$O,10,FALSE)),"")</f>
        <v>506.04</v>
      </c>
      <c r="G94" s="216">
        <f>IFERROR(IF(VLOOKUP($A94,'Annex 2 EHV charges'!$D:$O,11,FALSE)=0,"",VLOOKUP($A94,'Annex 2 EHV charges'!$D:$O,11,FALSE)),"")</f>
        <v>0.06</v>
      </c>
      <c r="H94" s="216">
        <f>IFERROR(IF(VLOOKUP($A94,'Annex 2 EHV charges'!$D:$O,12,FALSE)=0,"",VLOOKUP($A94,'Annex 2 EHV charges'!$D:$O,12,FALSE)),"")</f>
        <v>0.06</v>
      </c>
    </row>
    <row r="95" spans="1:8" x14ac:dyDescent="0.2">
      <c r="A95" s="210">
        <f t="array" ref="A95">IFERROR(INDEX('Annex 2 EHV charges'!$D$11:$D$260, MATCH(0, IF(ISBLANK('Annex 2 EHV charges'!$D$11:$D$260),1, COUNTIF(A$4:$A94, 'Annex 2 EHV charges'!$D$11:$D$260)), 0)),"")</f>
        <v>677</v>
      </c>
      <c r="B95" s="209">
        <f>IF($A95="","",VLOOKUP($A95,'Annex 2 EHV charges'!$D:$O,2,0))</f>
        <v>677</v>
      </c>
      <c r="C95" s="210">
        <f>IF($A95="","",VLOOKUP($A95,'Annex 2 EHV charges'!$D:$O,3,0))</f>
        <v>1170000445133</v>
      </c>
      <c r="D95" s="209" t="str">
        <f>IF($A95="","",VLOOKUP($A95,'Annex 2 EHV charges'!$D:$O,4,0))</f>
        <v>Babworth Estate PV Farm</v>
      </c>
      <c r="E95" s="214" t="str">
        <f>IFERROR(IF(VLOOKUP($A95,'Annex 2 EHV charges'!$D:$O,9,FALSE)=0,"",VLOOKUP($A95,'Annex 2 EHV charges'!$D:$O,9,FALSE)),"")</f>
        <v/>
      </c>
      <c r="F95" s="215">
        <f>IFERROR(IF(VLOOKUP($A95,'Annex 2 EHV charges'!$D:$O,10,FALSE)=0,"",VLOOKUP($A95,'Annex 2 EHV charges'!$D:$O,10,FALSE)),"")</f>
        <v>448.76</v>
      </c>
      <c r="G95" s="216">
        <f>IFERROR(IF(VLOOKUP($A95,'Annex 2 EHV charges'!$D:$O,11,FALSE)=0,"",VLOOKUP($A95,'Annex 2 EHV charges'!$D:$O,11,FALSE)),"")</f>
        <v>0.06</v>
      </c>
      <c r="H95" s="216">
        <f>IFERROR(IF(VLOOKUP($A95,'Annex 2 EHV charges'!$D:$O,12,FALSE)=0,"",VLOOKUP($A95,'Annex 2 EHV charges'!$D:$O,12,FALSE)),"")</f>
        <v>0.06</v>
      </c>
    </row>
    <row r="96" spans="1:8" x14ac:dyDescent="0.2">
      <c r="A96" s="210">
        <f t="array" ref="A96">IFERROR(INDEX('Annex 2 EHV charges'!$D$11:$D$260, MATCH(0, IF(ISBLANK('Annex 2 EHV charges'!$D$11:$D$260),1, COUNTIF(A$4:$A95, 'Annex 2 EHV charges'!$D$11:$D$260)), 0)),"")</f>
        <v>678</v>
      </c>
      <c r="B96" s="209">
        <f>IF($A96="","",VLOOKUP($A96,'Annex 2 EHV charges'!$D:$O,2,0))</f>
        <v>678</v>
      </c>
      <c r="C96" s="210">
        <f>IF($A96="","",VLOOKUP($A96,'Annex 2 EHV charges'!$D:$O,3,0))</f>
        <v>1170000446128</v>
      </c>
      <c r="D96" s="209" t="str">
        <f>IF($A96="","",VLOOKUP($A96,'Annex 2 EHV charges'!$D:$O,4,0))</f>
        <v>Gawcott Fields Farm Solar Park</v>
      </c>
      <c r="E96" s="214" t="str">
        <f>IFERROR(IF(VLOOKUP($A96,'Annex 2 EHV charges'!$D:$O,9,FALSE)=0,"",VLOOKUP($A96,'Annex 2 EHV charges'!$D:$O,9,FALSE)),"")</f>
        <v/>
      </c>
      <c r="F96" s="215">
        <f>IFERROR(IF(VLOOKUP($A96,'Annex 2 EHV charges'!$D:$O,10,FALSE)=0,"",VLOOKUP($A96,'Annex 2 EHV charges'!$D:$O,10,FALSE)),"")</f>
        <v>254.82</v>
      </c>
      <c r="G96" s="216">
        <f>IFERROR(IF(VLOOKUP($A96,'Annex 2 EHV charges'!$D:$O,11,FALSE)=0,"",VLOOKUP($A96,'Annex 2 EHV charges'!$D:$O,11,FALSE)),"")</f>
        <v>0.06</v>
      </c>
      <c r="H96" s="216">
        <f>IFERROR(IF(VLOOKUP($A96,'Annex 2 EHV charges'!$D:$O,12,FALSE)=0,"",VLOOKUP($A96,'Annex 2 EHV charges'!$D:$O,12,FALSE)),"")</f>
        <v>0.06</v>
      </c>
    </row>
    <row r="97" spans="1:8" x14ac:dyDescent="0.2">
      <c r="A97" s="210">
        <f t="array" ref="A97">IFERROR(INDEX('Annex 2 EHV charges'!$D$11:$D$260, MATCH(0, IF(ISBLANK('Annex 2 EHV charges'!$D$11:$D$260),1, COUNTIF(A$4:$A96, 'Annex 2 EHV charges'!$D$11:$D$260)), 0)),"")</f>
        <v>679</v>
      </c>
      <c r="B97" s="209">
        <f>IF($A97="","",VLOOKUP($A97,'Annex 2 EHV charges'!$D:$O,2,0))</f>
        <v>679</v>
      </c>
      <c r="C97" s="210">
        <f>IF($A97="","",VLOOKUP($A97,'Annex 2 EHV charges'!$D:$O,3,0))</f>
        <v>1170000446606</v>
      </c>
      <c r="D97" s="209" t="str">
        <f>IF($A97="","",VLOOKUP($A97,'Annex 2 EHV charges'!$D:$O,4,0))</f>
        <v>Homestead Farm Solar Park</v>
      </c>
      <c r="E97" s="214" t="str">
        <f>IFERROR(IF(VLOOKUP($A97,'Annex 2 EHV charges'!$D:$O,9,FALSE)=0,"",VLOOKUP($A97,'Annex 2 EHV charges'!$D:$O,9,FALSE)),"")</f>
        <v/>
      </c>
      <c r="F97" s="215">
        <f>IFERROR(IF(VLOOKUP($A97,'Annex 2 EHV charges'!$D:$O,10,FALSE)=0,"",VLOOKUP($A97,'Annex 2 EHV charges'!$D:$O,10,FALSE)),"")</f>
        <v>611.44000000000005</v>
      </c>
      <c r="G97" s="216">
        <f>IFERROR(IF(VLOOKUP($A97,'Annex 2 EHV charges'!$D:$O,11,FALSE)=0,"",VLOOKUP($A97,'Annex 2 EHV charges'!$D:$O,11,FALSE)),"")</f>
        <v>0.06</v>
      </c>
      <c r="H97" s="216">
        <f>IFERROR(IF(VLOOKUP($A97,'Annex 2 EHV charges'!$D:$O,12,FALSE)=0,"",VLOOKUP($A97,'Annex 2 EHV charges'!$D:$O,12,FALSE)),"")</f>
        <v>0.06</v>
      </c>
    </row>
    <row r="98" spans="1:8" x14ac:dyDescent="0.2">
      <c r="A98" s="210">
        <f t="array" ref="A98">IFERROR(INDEX('Annex 2 EHV charges'!$D$11:$D$260, MATCH(0, IF(ISBLANK('Annex 2 EHV charges'!$D$11:$D$260),1, COUNTIF(A$4:$A97, 'Annex 2 EHV charges'!$D$11:$D$260)), 0)),"")</f>
        <v>680</v>
      </c>
      <c r="B98" s="209">
        <f>IF($A98="","",VLOOKUP($A98,'Annex 2 EHV charges'!$D:$O,2,0))</f>
        <v>680</v>
      </c>
      <c r="C98" s="210">
        <f>IF($A98="","",VLOOKUP($A98,'Annex 2 EHV charges'!$D:$O,3,0))</f>
        <v>1170000447042</v>
      </c>
      <c r="D98" s="209" t="str">
        <f>IF($A98="","",VLOOKUP($A98,'Annex 2 EHV charges'!$D:$O,4,0))</f>
        <v>Grange Solar Farm</v>
      </c>
      <c r="E98" s="214" t="str">
        <f>IFERROR(IF(VLOOKUP($A98,'Annex 2 EHV charges'!$D:$O,9,FALSE)=0,"",VLOOKUP($A98,'Annex 2 EHV charges'!$D:$O,9,FALSE)),"")</f>
        <v/>
      </c>
      <c r="F98" s="215">
        <f>IFERROR(IF(VLOOKUP($A98,'Annex 2 EHV charges'!$D:$O,10,FALSE)=0,"",VLOOKUP($A98,'Annex 2 EHV charges'!$D:$O,10,FALSE)),"")</f>
        <v>269.70999999999998</v>
      </c>
      <c r="G98" s="216">
        <f>IFERROR(IF(VLOOKUP($A98,'Annex 2 EHV charges'!$D:$O,11,FALSE)=0,"",VLOOKUP($A98,'Annex 2 EHV charges'!$D:$O,11,FALSE)),"")</f>
        <v>0.06</v>
      </c>
      <c r="H98" s="216">
        <f>IFERROR(IF(VLOOKUP($A98,'Annex 2 EHV charges'!$D:$O,12,FALSE)=0,"",VLOOKUP($A98,'Annex 2 EHV charges'!$D:$O,12,FALSE)),"")</f>
        <v>0.06</v>
      </c>
    </row>
    <row r="99" spans="1:8" x14ac:dyDescent="0.2">
      <c r="A99" s="210" t="str">
        <f t="array" ref="A99">IFERROR(INDEX('Annex 2 EHV charges'!$D$11:$D$260, MATCH(0, IF(ISBLANK('Annex 2 EHV charges'!$D$11:$D$260),1, COUNTIF(A$4:$A98, 'Annex 2 EHV charges'!$D$11:$D$260)), 0)),"")</f>
        <v>New Export 2</v>
      </c>
      <c r="B99" s="209" t="str">
        <f>IF($A99="","",VLOOKUP($A99,'Annex 2 EHV charges'!$D:$O,2,0))</f>
        <v>New Export 2</v>
      </c>
      <c r="C99" s="210" t="str">
        <f>IF($A99="","",VLOOKUP($A99,'Annex 2 EHV charges'!$D:$O,3,0))</f>
        <v>New Export 2</v>
      </c>
      <c r="D99" s="209" t="str">
        <f>IF($A99="","",VLOOKUP($A99,'Annex 2 EHV charges'!$D:$O,4,0))</f>
        <v>Grange Farm Solar Farm</v>
      </c>
      <c r="E99" s="214" t="str">
        <f>IFERROR(IF(VLOOKUP($A99,'Annex 2 EHV charges'!$D:$O,9,FALSE)=0,"",VLOOKUP($A99,'Annex 2 EHV charges'!$D:$O,9,FALSE)),"")</f>
        <v/>
      </c>
      <c r="F99" s="215">
        <f>IFERROR(IF(VLOOKUP($A99,'Annex 2 EHV charges'!$D:$O,10,FALSE)=0,"",VLOOKUP($A99,'Annex 2 EHV charges'!$D:$O,10,FALSE)),"")</f>
        <v>483.9</v>
      </c>
      <c r="G99" s="216">
        <f>IFERROR(IF(VLOOKUP($A99,'Annex 2 EHV charges'!$D:$O,11,FALSE)=0,"",VLOOKUP($A99,'Annex 2 EHV charges'!$D:$O,11,FALSE)),"")</f>
        <v>0.06</v>
      </c>
      <c r="H99" s="216">
        <f>IFERROR(IF(VLOOKUP($A99,'Annex 2 EHV charges'!$D:$O,12,FALSE)=0,"",VLOOKUP($A99,'Annex 2 EHV charges'!$D:$O,12,FALSE)),"")</f>
        <v>0.06</v>
      </c>
    </row>
    <row r="100" spans="1:8" x14ac:dyDescent="0.2">
      <c r="A100" s="210">
        <f t="array" ref="A100">IFERROR(INDEX('Annex 2 EHV charges'!$D$11:$D$260, MATCH(0, IF(ISBLANK('Annex 2 EHV charges'!$D$11:$D$260),1, COUNTIF(A$4:$A99, 'Annex 2 EHV charges'!$D$11:$D$260)), 0)),"")</f>
        <v>7015</v>
      </c>
      <c r="B100" s="209">
        <f>IF($A100="","",VLOOKUP($A100,'Annex 2 EHV charges'!$D:$O,2,0))</f>
        <v>7015</v>
      </c>
      <c r="C100" s="210" t="str">
        <f>IF($A100="","",VLOOKUP($A100,'Annex 2 EHV charges'!$D:$O,3,0))</f>
        <v xml:space="preserve"> </v>
      </c>
      <c r="D100" s="209" t="str">
        <f>IF($A100="","",VLOOKUP($A100,'Annex 2 EHV charges'!$D:$O,4,0))</f>
        <v>Corby Power generation</v>
      </c>
      <c r="E100" s="214" t="str">
        <f>IFERROR(IF(VLOOKUP($A100,'Annex 2 EHV charges'!$D:$O,9,FALSE)=0,"",VLOOKUP($A100,'Annex 2 EHV charges'!$D:$O,9,FALSE)),"")</f>
        <v/>
      </c>
      <c r="F100" s="215">
        <f>IFERROR(IF(VLOOKUP($A100,'Annex 2 EHV charges'!$D:$O,10,FALSE)=0,"",VLOOKUP($A100,'Annex 2 EHV charges'!$D:$O,10,FALSE)),"")</f>
        <v>171</v>
      </c>
      <c r="G100" s="216">
        <f>IFERROR(IF(VLOOKUP($A100,'Annex 2 EHV charges'!$D:$O,11,FALSE)=0,"",VLOOKUP($A100,'Annex 2 EHV charges'!$D:$O,11,FALSE)),"")</f>
        <v>0.06</v>
      </c>
      <c r="H100" s="216">
        <f>IFERROR(IF(VLOOKUP($A100,'Annex 2 EHV charges'!$D:$O,12,FALSE)=0,"",VLOOKUP($A100,'Annex 2 EHV charges'!$D:$O,12,FALSE)),"")</f>
        <v>0.06</v>
      </c>
    </row>
    <row r="101" spans="1:8" x14ac:dyDescent="0.2">
      <c r="A101" s="210" t="str">
        <f t="array" ref="A101">IFERROR(INDEX('Annex 2 EHV charges'!$D$11:$D$260, MATCH(0, IF(ISBLANK('Annex 2 EHV charges'!$D$11:$D$260),1, COUNTIF(A$4:$A100, 'Annex 2 EHV charges'!$D$11:$D$260)), 0)),"")</f>
        <v>New Export 3</v>
      </c>
      <c r="B101" s="209" t="str">
        <f>IF($A101="","",VLOOKUP($A101,'Annex 2 EHV charges'!$D:$O,2,0))</f>
        <v>New Export 3</v>
      </c>
      <c r="C101" s="210" t="str">
        <f>IF($A101="","",VLOOKUP($A101,'Annex 2 EHV charges'!$D:$O,3,0))</f>
        <v>New Export 3</v>
      </c>
      <c r="D101" s="209" t="str">
        <f>IF($A101="","",VLOOKUP($A101,'Annex 2 EHV charges'!$D:$O,4,0))</f>
        <v>Arkwright Solar Farm</v>
      </c>
      <c r="E101" s="214" t="str">
        <f>IFERROR(IF(VLOOKUP($A101,'Annex 2 EHV charges'!$D:$O,9,FALSE)=0,"",VLOOKUP($A101,'Annex 2 EHV charges'!$D:$O,9,FALSE)),"")</f>
        <v/>
      </c>
      <c r="F101" s="215">
        <f>IFERROR(IF(VLOOKUP($A101,'Annex 2 EHV charges'!$D:$O,10,FALSE)=0,"",VLOOKUP($A101,'Annex 2 EHV charges'!$D:$O,10,FALSE)),"")</f>
        <v>1000.81</v>
      </c>
      <c r="G101" s="216">
        <f>IFERROR(IF(VLOOKUP($A101,'Annex 2 EHV charges'!$D:$O,11,FALSE)=0,"",VLOOKUP($A101,'Annex 2 EHV charges'!$D:$O,11,FALSE)),"")</f>
        <v>0.06</v>
      </c>
      <c r="H101" s="216">
        <f>IFERROR(IF(VLOOKUP($A101,'Annex 2 EHV charges'!$D:$O,12,FALSE)=0,"",VLOOKUP($A101,'Annex 2 EHV charges'!$D:$O,12,FALSE)),"")</f>
        <v>0.06</v>
      </c>
    </row>
    <row r="102" spans="1:8" x14ac:dyDescent="0.2">
      <c r="A102" s="210" t="str">
        <f t="array" ref="A102">IFERROR(INDEX('Annex 2 EHV charges'!$D$11:$D$260, MATCH(0, IF(ISBLANK('Annex 2 EHV charges'!$D$11:$D$260),1, COUNTIF(A$4:$A101, 'Annex 2 EHV charges'!$D$11:$D$260)), 0)),"")</f>
        <v>New Export 4</v>
      </c>
      <c r="B102" s="209" t="str">
        <f>IF($A102="","",VLOOKUP($A102,'Annex 2 EHV charges'!$D:$O,2,0))</f>
        <v>New Export 4</v>
      </c>
      <c r="C102" s="210" t="str">
        <f>IF($A102="","",VLOOKUP($A102,'Annex 2 EHV charges'!$D:$O,3,0))</f>
        <v>New Export 4</v>
      </c>
      <c r="D102" s="209" t="str">
        <f>IF($A102="","",VLOOKUP($A102,'Annex 2 EHV charges'!$D:$O,4,0))</f>
        <v>Baddesley Colliery Solar Farm</v>
      </c>
      <c r="E102" s="214" t="str">
        <f>IFERROR(IF(VLOOKUP($A102,'Annex 2 EHV charges'!$D:$O,9,FALSE)=0,"",VLOOKUP($A102,'Annex 2 EHV charges'!$D:$O,9,FALSE)),"")</f>
        <v/>
      </c>
      <c r="F102" s="215">
        <f>IFERROR(IF(VLOOKUP($A102,'Annex 2 EHV charges'!$D:$O,10,FALSE)=0,"",VLOOKUP($A102,'Annex 2 EHV charges'!$D:$O,10,FALSE)),"")</f>
        <v>503.71</v>
      </c>
      <c r="G102" s="216">
        <f>IFERROR(IF(VLOOKUP($A102,'Annex 2 EHV charges'!$D:$O,11,FALSE)=0,"",VLOOKUP($A102,'Annex 2 EHV charges'!$D:$O,11,FALSE)),"")</f>
        <v>0.06</v>
      </c>
      <c r="H102" s="216">
        <f>IFERROR(IF(VLOOKUP($A102,'Annex 2 EHV charges'!$D:$O,12,FALSE)=0,"",VLOOKUP($A102,'Annex 2 EHV charges'!$D:$O,12,FALSE)),"")</f>
        <v>0.06</v>
      </c>
    </row>
    <row r="103" spans="1:8" x14ac:dyDescent="0.2">
      <c r="A103" s="210" t="str">
        <f t="array" ref="A103">IFERROR(INDEX('Annex 2 EHV charges'!$D$11:$D$260, MATCH(0, IF(ISBLANK('Annex 2 EHV charges'!$D$11:$D$260),1, COUNTIF(A$4:$A102, 'Annex 2 EHV charges'!$D$11:$D$260)), 0)),"")</f>
        <v>New Export 5</v>
      </c>
      <c r="B103" s="209" t="str">
        <f>IF($A103="","",VLOOKUP($A103,'Annex 2 EHV charges'!$D:$O,2,0))</f>
        <v>New Export 5</v>
      </c>
      <c r="C103" s="210" t="str">
        <f>IF($A103="","",VLOOKUP($A103,'Annex 2 EHV charges'!$D:$O,3,0))</f>
        <v>New Export 5</v>
      </c>
      <c r="D103" s="209" t="str">
        <f>IF($A103="","",VLOOKUP($A103,'Annex 2 EHV charges'!$D:$O,4,0))</f>
        <v>Barnwell Manor Solar Farm</v>
      </c>
      <c r="E103" s="214" t="str">
        <f>IFERROR(IF(VLOOKUP($A103,'Annex 2 EHV charges'!$D:$O,9,FALSE)=0,"",VLOOKUP($A103,'Annex 2 EHV charges'!$D:$O,9,FALSE)),"")</f>
        <v/>
      </c>
      <c r="F103" s="215">
        <f>IFERROR(IF(VLOOKUP($A103,'Annex 2 EHV charges'!$D:$O,10,FALSE)=0,"",VLOOKUP($A103,'Annex 2 EHV charges'!$D:$O,10,FALSE)),"")</f>
        <v>3340.81</v>
      </c>
      <c r="G103" s="216">
        <f>IFERROR(IF(VLOOKUP($A103,'Annex 2 EHV charges'!$D:$O,11,FALSE)=0,"",VLOOKUP($A103,'Annex 2 EHV charges'!$D:$O,11,FALSE)),"")</f>
        <v>0.06</v>
      </c>
      <c r="H103" s="216">
        <f>IFERROR(IF(VLOOKUP($A103,'Annex 2 EHV charges'!$D:$O,12,FALSE)=0,"",VLOOKUP($A103,'Annex 2 EHV charges'!$D:$O,12,FALSE)),"")</f>
        <v>0.06</v>
      </c>
    </row>
    <row r="104" spans="1:8" x14ac:dyDescent="0.2">
      <c r="A104" s="210" t="str">
        <f t="array" ref="A104">IFERROR(INDEX('Annex 2 EHV charges'!$D$11:$D$260, MATCH(0, IF(ISBLANK('Annex 2 EHV charges'!$D$11:$D$260),1, COUNTIF(A$4:$A103, 'Annex 2 EHV charges'!$D$11:$D$260)), 0)),"")</f>
        <v>New Export 6</v>
      </c>
      <c r="B104" s="209" t="str">
        <f>IF($A104="","",VLOOKUP($A104,'Annex 2 EHV charges'!$D:$O,2,0))</f>
        <v>New Export 6</v>
      </c>
      <c r="C104" s="210" t="str">
        <f>IF($A104="","",VLOOKUP($A104,'Annex 2 EHV charges'!$D:$O,3,0))</f>
        <v>New Export 6</v>
      </c>
      <c r="D104" s="209" t="str">
        <f>IF($A104="","",VLOOKUP($A104,'Annex 2 EHV charges'!$D:$O,4,0))</f>
        <v>Brafield Green Solar Farm</v>
      </c>
      <c r="E104" s="214" t="str">
        <f>IFERROR(IF(VLOOKUP($A104,'Annex 2 EHV charges'!$D:$O,9,FALSE)=0,"",VLOOKUP($A104,'Annex 2 EHV charges'!$D:$O,9,FALSE)),"")</f>
        <v/>
      </c>
      <c r="F104" s="215">
        <f>IFERROR(IF(VLOOKUP($A104,'Annex 2 EHV charges'!$D:$O,10,FALSE)=0,"",VLOOKUP($A104,'Annex 2 EHV charges'!$D:$O,10,FALSE)),"")</f>
        <v>1426.16</v>
      </c>
      <c r="G104" s="216">
        <f>IFERROR(IF(VLOOKUP($A104,'Annex 2 EHV charges'!$D:$O,11,FALSE)=0,"",VLOOKUP($A104,'Annex 2 EHV charges'!$D:$O,11,FALSE)),"")</f>
        <v>0.06</v>
      </c>
      <c r="H104" s="216">
        <f>IFERROR(IF(VLOOKUP($A104,'Annex 2 EHV charges'!$D:$O,12,FALSE)=0,"",VLOOKUP($A104,'Annex 2 EHV charges'!$D:$O,12,FALSE)),"")</f>
        <v>0.06</v>
      </c>
    </row>
    <row r="105" spans="1:8" x14ac:dyDescent="0.2">
      <c r="A105" s="210" t="str">
        <f t="array" ref="A105">IFERROR(INDEX('Annex 2 EHV charges'!$D$11:$D$260, MATCH(0, IF(ISBLANK('Annex 2 EHV charges'!$D$11:$D$260),1, COUNTIF(A$4:$A104, 'Annex 2 EHV charges'!$D$11:$D$260)), 0)),"")</f>
        <v>New Export 7</v>
      </c>
      <c r="B105" s="209" t="str">
        <f>IF($A105="","",VLOOKUP($A105,'Annex 2 EHV charges'!$D:$O,2,0))</f>
        <v>New Export 7</v>
      </c>
      <c r="C105" s="210" t="str">
        <f>IF($A105="","",VLOOKUP($A105,'Annex 2 EHV charges'!$D:$O,3,0))</f>
        <v>New Export 7</v>
      </c>
      <c r="D105" s="209" t="str">
        <f>IF($A105="","",VLOOKUP($A105,'Annex 2 EHV charges'!$D:$O,4,0))</f>
        <v>Brampton Valley Way Solar Farm</v>
      </c>
      <c r="E105" s="214" t="str">
        <f>IFERROR(IF(VLOOKUP($A105,'Annex 2 EHV charges'!$D:$O,9,FALSE)=0,"",VLOOKUP($A105,'Annex 2 EHV charges'!$D:$O,9,FALSE)),"")</f>
        <v/>
      </c>
      <c r="F105" s="215">
        <f>IFERROR(IF(VLOOKUP($A105,'Annex 2 EHV charges'!$D:$O,10,FALSE)=0,"",VLOOKUP($A105,'Annex 2 EHV charges'!$D:$O,10,FALSE)),"")</f>
        <v>615.88</v>
      </c>
      <c r="G105" s="216">
        <f>IFERROR(IF(VLOOKUP($A105,'Annex 2 EHV charges'!$D:$O,11,FALSE)=0,"",VLOOKUP($A105,'Annex 2 EHV charges'!$D:$O,11,FALSE)),"")</f>
        <v>0.06</v>
      </c>
      <c r="H105" s="216">
        <f>IFERROR(IF(VLOOKUP($A105,'Annex 2 EHV charges'!$D:$O,12,FALSE)=0,"",VLOOKUP($A105,'Annex 2 EHV charges'!$D:$O,12,FALSE)),"")</f>
        <v>0.06</v>
      </c>
    </row>
    <row r="106" spans="1:8" x14ac:dyDescent="0.2">
      <c r="A106" s="210" t="str">
        <f t="array" ref="A106">IFERROR(INDEX('Annex 2 EHV charges'!$D$11:$D$260, MATCH(0, IF(ISBLANK('Annex 2 EHV charges'!$D$11:$D$260),1, COUNTIF(A$4:$A105, 'Annex 2 EHV charges'!$D$11:$D$260)), 0)),"")</f>
        <v>New Export 8</v>
      </c>
      <c r="B106" s="209" t="str">
        <f>IF($A106="","",VLOOKUP($A106,'Annex 2 EHV charges'!$D:$O,2,0))</f>
        <v>New Export 8</v>
      </c>
      <c r="C106" s="210" t="str">
        <f>IF($A106="","",VLOOKUP($A106,'Annex 2 EHV charges'!$D:$O,3,0))</f>
        <v>New Export 8</v>
      </c>
      <c r="D106" s="209" t="str">
        <f>IF($A106="","",VLOOKUP($A106,'Annex 2 EHV charges'!$D:$O,4,0))</f>
        <v>Burton Cliff Farm Solar Farm</v>
      </c>
      <c r="E106" s="214" t="str">
        <f>IFERROR(IF(VLOOKUP($A106,'Annex 2 EHV charges'!$D:$O,9,FALSE)=0,"",VLOOKUP($A106,'Annex 2 EHV charges'!$D:$O,9,FALSE)),"")</f>
        <v/>
      </c>
      <c r="F106" s="215">
        <f>IFERROR(IF(VLOOKUP($A106,'Annex 2 EHV charges'!$D:$O,10,FALSE)=0,"",VLOOKUP($A106,'Annex 2 EHV charges'!$D:$O,10,FALSE)),"")</f>
        <v>506.84</v>
      </c>
      <c r="G106" s="216">
        <f>IFERROR(IF(VLOOKUP($A106,'Annex 2 EHV charges'!$D:$O,11,FALSE)=0,"",VLOOKUP($A106,'Annex 2 EHV charges'!$D:$O,11,FALSE)),"")</f>
        <v>0.06</v>
      </c>
      <c r="H106" s="216">
        <f>IFERROR(IF(VLOOKUP($A106,'Annex 2 EHV charges'!$D:$O,12,FALSE)=0,"",VLOOKUP($A106,'Annex 2 EHV charges'!$D:$O,12,FALSE)),"")</f>
        <v>0.06</v>
      </c>
    </row>
    <row r="107" spans="1:8" x14ac:dyDescent="0.2">
      <c r="A107" s="210" t="str">
        <f t="array" ref="A107">IFERROR(INDEX('Annex 2 EHV charges'!$D$11:$D$260, MATCH(0, IF(ISBLANK('Annex 2 EHV charges'!$D$11:$D$260),1, COUNTIF(A$4:$A106, 'Annex 2 EHV charges'!$D$11:$D$260)), 0)),"")</f>
        <v>New Export 9</v>
      </c>
      <c r="B107" s="209" t="str">
        <f>IF($A107="","",VLOOKUP($A107,'Annex 2 EHV charges'!$D:$O,2,0))</f>
        <v>New Export 9</v>
      </c>
      <c r="C107" s="210" t="str">
        <f>IF($A107="","",VLOOKUP($A107,'Annex 2 EHV charges'!$D:$O,3,0))</f>
        <v>New Export 9</v>
      </c>
      <c r="D107" s="209" t="str">
        <f>IF($A107="","",VLOOKUP($A107,'Annex 2 EHV charges'!$D:$O,4,0))</f>
        <v>Calvert Landfill EFW</v>
      </c>
      <c r="E107" s="214" t="str">
        <f>IFERROR(IF(VLOOKUP($A107,'Annex 2 EHV charges'!$D:$O,9,FALSE)=0,"",VLOOKUP($A107,'Annex 2 EHV charges'!$D:$O,9,FALSE)),"")</f>
        <v/>
      </c>
      <c r="F107" s="215">
        <f>IFERROR(IF(VLOOKUP($A107,'Annex 2 EHV charges'!$D:$O,10,FALSE)=0,"",VLOOKUP($A107,'Annex 2 EHV charges'!$D:$O,10,FALSE)),"")</f>
        <v>6493.1</v>
      </c>
      <c r="G107" s="216">
        <f>IFERROR(IF(VLOOKUP($A107,'Annex 2 EHV charges'!$D:$O,11,FALSE)=0,"",VLOOKUP($A107,'Annex 2 EHV charges'!$D:$O,11,FALSE)),"")</f>
        <v>0.06</v>
      </c>
      <c r="H107" s="216">
        <f>IFERROR(IF(VLOOKUP($A107,'Annex 2 EHV charges'!$D:$O,12,FALSE)=0,"",VLOOKUP($A107,'Annex 2 EHV charges'!$D:$O,12,FALSE)),"")</f>
        <v>0.06</v>
      </c>
    </row>
    <row r="108" spans="1:8" x14ac:dyDescent="0.2">
      <c r="A108" s="210" t="str">
        <f t="array" ref="A108">IFERROR(INDEX('Annex 2 EHV charges'!$D$11:$D$260, MATCH(0, IF(ISBLANK('Annex 2 EHV charges'!$D$11:$D$260),1, COUNTIF(A$4:$A107, 'Annex 2 EHV charges'!$D$11:$D$260)), 0)),"")</f>
        <v>New Export 10</v>
      </c>
      <c r="B108" s="209" t="str">
        <f>IF($A108="","",VLOOKUP($A108,'Annex 2 EHV charges'!$D:$O,2,0))</f>
        <v>New Export 10</v>
      </c>
      <c r="C108" s="210" t="str">
        <f>IF($A108="","",VLOOKUP($A108,'Annex 2 EHV charges'!$D:$O,3,0))</f>
        <v>New Export 10</v>
      </c>
      <c r="D108" s="209" t="str">
        <f>IF($A108="","",VLOOKUP($A108,'Annex 2 EHV charges'!$D:$O,4,0))</f>
        <v>Churchover Solar Farm</v>
      </c>
      <c r="E108" s="214" t="str">
        <f>IFERROR(IF(VLOOKUP($A108,'Annex 2 EHV charges'!$D:$O,9,FALSE)=0,"",VLOOKUP($A108,'Annex 2 EHV charges'!$D:$O,9,FALSE)),"")</f>
        <v/>
      </c>
      <c r="F108" s="215">
        <f>IFERROR(IF(VLOOKUP($A108,'Annex 2 EHV charges'!$D:$O,10,FALSE)=0,"",VLOOKUP($A108,'Annex 2 EHV charges'!$D:$O,10,FALSE)),"")</f>
        <v>1286.1600000000001</v>
      </c>
      <c r="G108" s="216">
        <f>IFERROR(IF(VLOOKUP($A108,'Annex 2 EHV charges'!$D:$O,11,FALSE)=0,"",VLOOKUP($A108,'Annex 2 EHV charges'!$D:$O,11,FALSE)),"")</f>
        <v>0.06</v>
      </c>
      <c r="H108" s="216">
        <f>IFERROR(IF(VLOOKUP($A108,'Annex 2 EHV charges'!$D:$O,12,FALSE)=0,"",VLOOKUP($A108,'Annex 2 EHV charges'!$D:$O,12,FALSE)),"")</f>
        <v>0.06</v>
      </c>
    </row>
    <row r="109" spans="1:8" x14ac:dyDescent="0.2">
      <c r="A109" s="210" t="str">
        <f t="array" ref="A109">IFERROR(INDEX('Annex 2 EHV charges'!$D$11:$D$260, MATCH(0, IF(ISBLANK('Annex 2 EHV charges'!$D$11:$D$260),1, COUNTIF(A$4:$A108, 'Annex 2 EHV charges'!$D$11:$D$260)), 0)),"")</f>
        <v>New Export 11</v>
      </c>
      <c r="B109" s="209" t="str">
        <f>IF($A109="","",VLOOKUP($A109,'Annex 2 EHV charges'!$D:$O,2,0))</f>
        <v>New Export 11</v>
      </c>
      <c r="C109" s="210" t="str">
        <f>IF($A109="","",VLOOKUP($A109,'Annex 2 EHV charges'!$D:$O,3,0))</f>
        <v>New Export 11</v>
      </c>
      <c r="D109" s="209" t="str">
        <f>IF($A109="","",VLOOKUP($A109,'Annex 2 EHV charges'!$D:$O,4,0))</f>
        <v>Cockley Road Solar Farm</v>
      </c>
      <c r="E109" s="214" t="str">
        <f>IFERROR(IF(VLOOKUP($A109,'Annex 2 EHV charges'!$D:$O,9,FALSE)=0,"",VLOOKUP($A109,'Annex 2 EHV charges'!$D:$O,9,FALSE)),"")</f>
        <v/>
      </c>
      <c r="F109" s="215">
        <f>IFERROR(IF(VLOOKUP($A109,'Annex 2 EHV charges'!$D:$O,10,FALSE)=0,"",VLOOKUP($A109,'Annex 2 EHV charges'!$D:$O,10,FALSE)),"")</f>
        <v>876.42</v>
      </c>
      <c r="G109" s="216">
        <f>IFERROR(IF(VLOOKUP($A109,'Annex 2 EHV charges'!$D:$O,11,FALSE)=0,"",VLOOKUP($A109,'Annex 2 EHV charges'!$D:$O,11,FALSE)),"")</f>
        <v>0.06</v>
      </c>
      <c r="H109" s="216">
        <f>IFERROR(IF(VLOOKUP($A109,'Annex 2 EHV charges'!$D:$O,12,FALSE)=0,"",VLOOKUP($A109,'Annex 2 EHV charges'!$D:$O,12,FALSE)),"")</f>
        <v>0.06</v>
      </c>
    </row>
    <row r="110" spans="1:8" x14ac:dyDescent="0.2">
      <c r="A110" s="210" t="str">
        <f t="array" ref="A110">IFERROR(INDEX('Annex 2 EHV charges'!$D$11:$D$260, MATCH(0, IF(ISBLANK('Annex 2 EHV charges'!$D$11:$D$260),1, COUNTIF(A$4:$A109, 'Annex 2 EHV charges'!$D$11:$D$260)), 0)),"")</f>
        <v>New Export 12</v>
      </c>
      <c r="B110" s="209" t="str">
        <f>IF($A110="","",VLOOKUP($A110,'Annex 2 EHV charges'!$D:$O,2,0))</f>
        <v>New Export 12</v>
      </c>
      <c r="C110" s="210" t="str">
        <f>IF($A110="","",VLOOKUP($A110,'Annex 2 EHV charges'!$D:$O,3,0))</f>
        <v>New Export 12</v>
      </c>
      <c r="D110" s="209" t="str">
        <f>IF($A110="","",VLOOKUP($A110,'Annex 2 EHV charges'!$D:$O,4,0))</f>
        <v>Coventry West Solar Farm</v>
      </c>
      <c r="E110" s="214" t="str">
        <f>IFERROR(IF(VLOOKUP($A110,'Annex 2 EHV charges'!$D:$O,9,FALSE)=0,"",VLOOKUP($A110,'Annex 2 EHV charges'!$D:$O,9,FALSE)),"")</f>
        <v/>
      </c>
      <c r="F110" s="215">
        <f>IFERROR(IF(VLOOKUP($A110,'Annex 2 EHV charges'!$D:$O,10,FALSE)=0,"",VLOOKUP($A110,'Annex 2 EHV charges'!$D:$O,10,FALSE)),"")</f>
        <v>765.39</v>
      </c>
      <c r="G110" s="216">
        <f>IFERROR(IF(VLOOKUP($A110,'Annex 2 EHV charges'!$D:$O,11,FALSE)=0,"",VLOOKUP($A110,'Annex 2 EHV charges'!$D:$O,11,FALSE)),"")</f>
        <v>0.06</v>
      </c>
      <c r="H110" s="216">
        <f>IFERROR(IF(VLOOKUP($A110,'Annex 2 EHV charges'!$D:$O,12,FALSE)=0,"",VLOOKUP($A110,'Annex 2 EHV charges'!$D:$O,12,FALSE)),"")</f>
        <v>0.06</v>
      </c>
    </row>
    <row r="111" spans="1:8" x14ac:dyDescent="0.2">
      <c r="A111" s="210" t="str">
        <f t="array" ref="A111">IFERROR(INDEX('Annex 2 EHV charges'!$D$11:$D$260, MATCH(0, IF(ISBLANK('Annex 2 EHV charges'!$D$11:$D$260),1, COUNTIF(A$4:$A110, 'Annex 2 EHV charges'!$D$11:$D$260)), 0)),"")</f>
        <v>New Export 13</v>
      </c>
      <c r="B111" s="209" t="str">
        <f>IF($A111="","",VLOOKUP($A111,'Annex 2 EHV charges'!$D:$O,2,0))</f>
        <v>New Export 13</v>
      </c>
      <c r="C111" s="210" t="str">
        <f>IF($A111="","",VLOOKUP($A111,'Annex 2 EHV charges'!$D:$O,3,0))</f>
        <v>New Export 13</v>
      </c>
      <c r="D111" s="209" t="str">
        <f>IF($A111="","",VLOOKUP($A111,'Annex 2 EHV charges'!$D:$O,4,0))</f>
        <v>Cropwell Road Solar Farm</v>
      </c>
      <c r="E111" s="214" t="str">
        <f>IFERROR(IF(VLOOKUP($A111,'Annex 2 EHV charges'!$D:$O,9,FALSE)=0,"",VLOOKUP($A111,'Annex 2 EHV charges'!$D:$O,9,FALSE)),"")</f>
        <v/>
      </c>
      <c r="F111" s="215">
        <f>IFERROR(IF(VLOOKUP($A111,'Annex 2 EHV charges'!$D:$O,10,FALSE)=0,"",VLOOKUP($A111,'Annex 2 EHV charges'!$D:$O,10,FALSE)),"")</f>
        <v>269.13</v>
      </c>
      <c r="G111" s="216">
        <f>IFERROR(IF(VLOOKUP($A111,'Annex 2 EHV charges'!$D:$O,11,FALSE)=0,"",VLOOKUP($A111,'Annex 2 EHV charges'!$D:$O,11,FALSE)),"")</f>
        <v>0.06</v>
      </c>
      <c r="H111" s="216">
        <f>IFERROR(IF(VLOOKUP($A111,'Annex 2 EHV charges'!$D:$O,12,FALSE)=0,"",VLOOKUP($A111,'Annex 2 EHV charges'!$D:$O,12,FALSE)),"")</f>
        <v>0.06</v>
      </c>
    </row>
    <row r="112" spans="1:8" x14ac:dyDescent="0.2">
      <c r="A112" s="210" t="str">
        <f t="array" ref="A112">IFERROR(INDEX('Annex 2 EHV charges'!$D$11:$D$260, MATCH(0, IF(ISBLANK('Annex 2 EHV charges'!$D$11:$D$260),1, COUNTIF(A$4:$A111, 'Annex 2 EHV charges'!$D$11:$D$260)), 0)),"")</f>
        <v>New Export 14</v>
      </c>
      <c r="B112" s="209" t="str">
        <f>IF($A112="","",VLOOKUP($A112,'Annex 2 EHV charges'!$D:$O,2,0))</f>
        <v>New Export 14</v>
      </c>
      <c r="C112" s="210" t="str">
        <f>IF($A112="","",VLOOKUP($A112,'Annex 2 EHV charges'!$D:$O,3,0))</f>
        <v>New Export 14</v>
      </c>
      <c r="D112" s="209" t="str">
        <f>IF($A112="","",VLOOKUP($A112,'Annex 2 EHV charges'!$D:$O,4,0))</f>
        <v>Decoy Farm Crowland</v>
      </c>
      <c r="E112" s="214" t="str">
        <f>IFERROR(IF(VLOOKUP($A112,'Annex 2 EHV charges'!$D:$O,9,FALSE)=0,"",VLOOKUP($A112,'Annex 2 EHV charges'!$D:$O,9,FALSE)),"")</f>
        <v/>
      </c>
      <c r="F112" s="215">
        <f>IFERROR(IF(VLOOKUP($A112,'Annex 2 EHV charges'!$D:$O,10,FALSE)=0,"",VLOOKUP($A112,'Annex 2 EHV charges'!$D:$O,10,FALSE)),"")</f>
        <v>294.18</v>
      </c>
      <c r="G112" s="216">
        <f>IFERROR(IF(VLOOKUP($A112,'Annex 2 EHV charges'!$D:$O,11,FALSE)=0,"",VLOOKUP($A112,'Annex 2 EHV charges'!$D:$O,11,FALSE)),"")</f>
        <v>0.06</v>
      </c>
      <c r="H112" s="216">
        <f>IFERROR(IF(VLOOKUP($A112,'Annex 2 EHV charges'!$D:$O,12,FALSE)=0,"",VLOOKUP($A112,'Annex 2 EHV charges'!$D:$O,12,FALSE)),"")</f>
        <v>0.06</v>
      </c>
    </row>
    <row r="113" spans="1:8" x14ac:dyDescent="0.2">
      <c r="A113" s="210" t="str">
        <f t="array" ref="A113">IFERROR(INDEX('Annex 2 EHV charges'!$D$11:$D$260, MATCH(0, IF(ISBLANK('Annex 2 EHV charges'!$D$11:$D$260),1, COUNTIF(A$4:$A112, 'Annex 2 EHV charges'!$D$11:$D$260)), 0)),"")</f>
        <v>New Export 15</v>
      </c>
      <c r="B113" s="209" t="str">
        <f>IF($A113="","",VLOOKUP($A113,'Annex 2 EHV charges'!$D:$O,2,0))</f>
        <v>New Export 15</v>
      </c>
      <c r="C113" s="210" t="str">
        <f>IF($A113="","",VLOOKUP($A113,'Annex 2 EHV charges'!$D:$O,3,0))</f>
        <v>New Export 15</v>
      </c>
      <c r="D113" s="209" t="str">
        <f>IF($A113="","",VLOOKUP($A113,'Annex 2 EHV charges'!$D:$O,4,0))</f>
        <v>Dorcas Lane Wind Farm</v>
      </c>
      <c r="E113" s="214" t="str">
        <f>IFERROR(IF(VLOOKUP($A113,'Annex 2 EHV charges'!$D:$O,9,FALSE)=0,"",VLOOKUP($A113,'Annex 2 EHV charges'!$D:$O,9,FALSE)),"")</f>
        <v/>
      </c>
      <c r="F113" s="215">
        <f>IFERROR(IF(VLOOKUP($A113,'Annex 2 EHV charges'!$D:$O,10,FALSE)=0,"",VLOOKUP($A113,'Annex 2 EHV charges'!$D:$O,10,FALSE)),"")</f>
        <v>4292.03</v>
      </c>
      <c r="G113" s="216">
        <f>IFERROR(IF(VLOOKUP($A113,'Annex 2 EHV charges'!$D:$O,11,FALSE)=0,"",VLOOKUP($A113,'Annex 2 EHV charges'!$D:$O,11,FALSE)),"")</f>
        <v>0.06</v>
      </c>
      <c r="H113" s="216">
        <f>IFERROR(IF(VLOOKUP($A113,'Annex 2 EHV charges'!$D:$O,12,FALSE)=0,"",VLOOKUP($A113,'Annex 2 EHV charges'!$D:$O,12,FALSE)),"")</f>
        <v>0.06</v>
      </c>
    </row>
    <row r="114" spans="1:8" x14ac:dyDescent="0.2">
      <c r="A114" s="210">
        <f t="array" ref="A114">IFERROR(INDEX('Annex 2 EHV charges'!$D$11:$D$260, MATCH(0, IF(ISBLANK('Annex 2 EHV charges'!$D$11:$D$260),1, COUNTIF(A$4:$A113, 'Annex 2 EHV charges'!$D$11:$D$260)), 0)),"")</f>
        <v>710</v>
      </c>
      <c r="B114" s="209">
        <f>IF($A114="","",VLOOKUP($A114,'Annex 2 EHV charges'!$D:$O,2,0))</f>
        <v>710</v>
      </c>
      <c r="C114" s="210">
        <f>IF($A114="","",VLOOKUP($A114,'Annex 2 EHV charges'!$D:$O,3,0))</f>
        <v>1170000457626</v>
      </c>
      <c r="D114" s="209" t="str">
        <f>IF($A114="","",VLOOKUP($A114,'Annex 2 EHV charges'!$D:$O,4,0))</f>
        <v>Elms Farm Solar Farm</v>
      </c>
      <c r="E114" s="214" t="str">
        <f>IFERROR(IF(VLOOKUP($A114,'Annex 2 EHV charges'!$D:$O,9,FALSE)=0,"",VLOOKUP($A114,'Annex 2 EHV charges'!$D:$O,9,FALSE)),"")</f>
        <v/>
      </c>
      <c r="F114" s="215">
        <f>IFERROR(IF(VLOOKUP($A114,'Annex 2 EHV charges'!$D:$O,10,FALSE)=0,"",VLOOKUP($A114,'Annex 2 EHV charges'!$D:$O,10,FALSE)),"")</f>
        <v>268.16000000000003</v>
      </c>
      <c r="G114" s="216">
        <f>IFERROR(IF(VLOOKUP($A114,'Annex 2 EHV charges'!$D:$O,11,FALSE)=0,"",VLOOKUP($A114,'Annex 2 EHV charges'!$D:$O,11,FALSE)),"")</f>
        <v>0.06</v>
      </c>
      <c r="H114" s="216">
        <f>IFERROR(IF(VLOOKUP($A114,'Annex 2 EHV charges'!$D:$O,12,FALSE)=0,"",VLOOKUP($A114,'Annex 2 EHV charges'!$D:$O,12,FALSE)),"")</f>
        <v>0.06</v>
      </c>
    </row>
    <row r="115" spans="1:8" x14ac:dyDescent="0.2">
      <c r="A115" s="210" t="str">
        <f t="array" ref="A115">IFERROR(INDEX('Annex 2 EHV charges'!$D$11:$D$260, MATCH(0, IF(ISBLANK('Annex 2 EHV charges'!$D$11:$D$260),1, COUNTIF(A$4:$A114, 'Annex 2 EHV charges'!$D$11:$D$260)), 0)),"")</f>
        <v>New Export 17</v>
      </c>
      <c r="B115" s="209" t="str">
        <f>IF($A115="","",VLOOKUP($A115,'Annex 2 EHV charges'!$D:$O,2,0))</f>
        <v>New Export 17</v>
      </c>
      <c r="C115" s="210" t="str">
        <f>IF($A115="","",VLOOKUP($A115,'Annex 2 EHV charges'!$D:$O,3,0))</f>
        <v>New Export 17</v>
      </c>
      <c r="D115" s="209" t="str">
        <f>IF($A115="","",VLOOKUP($A115,'Annex 2 EHV charges'!$D:$O,4,0))</f>
        <v>Fosse Way Solar Farm</v>
      </c>
      <c r="E115" s="214" t="str">
        <f>IFERROR(IF(VLOOKUP($A115,'Annex 2 EHV charges'!$D:$O,9,FALSE)=0,"",VLOOKUP($A115,'Annex 2 EHV charges'!$D:$O,9,FALSE)),"")</f>
        <v/>
      </c>
      <c r="F115" s="215">
        <f>IFERROR(IF(VLOOKUP($A115,'Annex 2 EHV charges'!$D:$O,10,FALSE)=0,"",VLOOKUP($A115,'Annex 2 EHV charges'!$D:$O,10,FALSE)),"")</f>
        <v>1103.58</v>
      </c>
      <c r="G115" s="216">
        <f>IFERROR(IF(VLOOKUP($A115,'Annex 2 EHV charges'!$D:$O,11,FALSE)=0,"",VLOOKUP($A115,'Annex 2 EHV charges'!$D:$O,11,FALSE)),"")</f>
        <v>0.06</v>
      </c>
      <c r="H115" s="216">
        <f>IFERROR(IF(VLOOKUP($A115,'Annex 2 EHV charges'!$D:$O,12,FALSE)=0,"",VLOOKUP($A115,'Annex 2 EHV charges'!$D:$O,12,FALSE)),"")</f>
        <v>0.06</v>
      </c>
    </row>
    <row r="116" spans="1:8" x14ac:dyDescent="0.2">
      <c r="A116" s="210">
        <f t="array" ref="A116">IFERROR(INDEX('Annex 2 EHV charges'!$D$11:$D$260, MATCH(0, IF(ISBLANK('Annex 2 EHV charges'!$D$11:$D$260),1, COUNTIF(A$4:$A115, 'Annex 2 EHV charges'!$D$11:$D$260)), 0)),"")</f>
        <v>712</v>
      </c>
      <c r="B116" s="209">
        <f>IF($A116="","",VLOOKUP($A116,'Annex 2 EHV charges'!$D:$O,2,0))</f>
        <v>712</v>
      </c>
      <c r="C116" s="210">
        <f>IF($A116="","",VLOOKUP($A116,'Annex 2 EHV charges'!$D:$O,3,0))</f>
        <v>1170000463160</v>
      </c>
      <c r="D116" s="209" t="str">
        <f>IF($A116="","",VLOOKUP($A116,'Annex 2 EHV charges'!$D:$O,4,0))</f>
        <v>Glebe Farm Podington PV</v>
      </c>
      <c r="E116" s="214" t="str">
        <f>IFERROR(IF(VLOOKUP($A116,'Annex 2 EHV charges'!$D:$O,9,FALSE)=0,"",VLOOKUP($A116,'Annex 2 EHV charges'!$D:$O,9,FALSE)),"")</f>
        <v/>
      </c>
      <c r="F116" s="215">
        <f>IFERROR(IF(VLOOKUP($A116,'Annex 2 EHV charges'!$D:$O,10,FALSE)=0,"",VLOOKUP($A116,'Annex 2 EHV charges'!$D:$O,10,FALSE)),"")</f>
        <v>5009.76</v>
      </c>
      <c r="G116" s="216">
        <f>IFERROR(IF(VLOOKUP($A116,'Annex 2 EHV charges'!$D:$O,11,FALSE)=0,"",VLOOKUP($A116,'Annex 2 EHV charges'!$D:$O,11,FALSE)),"")</f>
        <v>0.06</v>
      </c>
      <c r="H116" s="216">
        <f>IFERROR(IF(VLOOKUP($A116,'Annex 2 EHV charges'!$D:$O,12,FALSE)=0,"",VLOOKUP($A116,'Annex 2 EHV charges'!$D:$O,12,FALSE)),"")</f>
        <v>0.06</v>
      </c>
    </row>
    <row r="117" spans="1:8" x14ac:dyDescent="0.2">
      <c r="A117" s="210" t="str">
        <f t="array" ref="A117">IFERROR(INDEX('Annex 2 EHV charges'!$D$11:$D$260, MATCH(0, IF(ISBLANK('Annex 2 EHV charges'!$D$11:$D$260),1, COUNTIF(A$4:$A116, 'Annex 2 EHV charges'!$D$11:$D$260)), 0)),"")</f>
        <v>New Export 19</v>
      </c>
      <c r="B117" s="209" t="str">
        <f>IF($A117="","",VLOOKUP($A117,'Annex 2 EHV charges'!$D:$O,2,0))</f>
        <v>New Export 19</v>
      </c>
      <c r="C117" s="210" t="str">
        <f>IF($A117="","",VLOOKUP($A117,'Annex 2 EHV charges'!$D:$O,3,0))</f>
        <v>New Export 19</v>
      </c>
      <c r="D117" s="209" t="str">
        <f>IF($A117="","",VLOOKUP($A117,'Annex 2 EHV charges'!$D:$O,4,0))</f>
        <v>Grange Fm Gaydon PV</v>
      </c>
      <c r="E117" s="214" t="str">
        <f>IFERROR(IF(VLOOKUP($A117,'Annex 2 EHV charges'!$D:$O,9,FALSE)=0,"",VLOOKUP($A117,'Annex 2 EHV charges'!$D:$O,9,FALSE)),"")</f>
        <v/>
      </c>
      <c r="F117" s="215">
        <f>IFERROR(IF(VLOOKUP($A117,'Annex 2 EHV charges'!$D:$O,10,FALSE)=0,"",VLOOKUP($A117,'Annex 2 EHV charges'!$D:$O,10,FALSE)),"")</f>
        <v>3118.45</v>
      </c>
      <c r="G117" s="216">
        <f>IFERROR(IF(VLOOKUP($A117,'Annex 2 EHV charges'!$D:$O,11,FALSE)=0,"",VLOOKUP($A117,'Annex 2 EHV charges'!$D:$O,11,FALSE)),"")</f>
        <v>0.06</v>
      </c>
      <c r="H117" s="216">
        <f>IFERROR(IF(VLOOKUP($A117,'Annex 2 EHV charges'!$D:$O,12,FALSE)=0,"",VLOOKUP($A117,'Annex 2 EHV charges'!$D:$O,12,FALSE)),"")</f>
        <v>0.06</v>
      </c>
    </row>
    <row r="118" spans="1:8" x14ac:dyDescent="0.2">
      <c r="A118" s="210" t="str">
        <f t="array" ref="A118">IFERROR(INDEX('Annex 2 EHV charges'!$D$11:$D$260, MATCH(0, IF(ISBLANK('Annex 2 EHV charges'!$D$11:$D$260),1, COUNTIF(A$4:$A117, 'Annex 2 EHV charges'!$D$11:$D$260)), 0)),"")</f>
        <v>New Export 20</v>
      </c>
      <c r="B118" s="209" t="str">
        <f>IF($A118="","",VLOOKUP($A118,'Annex 2 EHV charges'!$D:$O,2,0))</f>
        <v>New Export 20</v>
      </c>
      <c r="C118" s="210" t="str">
        <f>IF($A118="","",VLOOKUP($A118,'Annex 2 EHV charges'!$D:$O,3,0))</f>
        <v>New Export 20</v>
      </c>
      <c r="D118" s="209" t="str">
        <f>IF($A118="","",VLOOKUP($A118,'Annex 2 EHV charges'!$D:$O,4,0))</f>
        <v>Hanby Grange Solar Farm</v>
      </c>
      <c r="E118" s="214" t="str">
        <f>IFERROR(IF(VLOOKUP($A118,'Annex 2 EHV charges'!$D:$O,9,FALSE)=0,"",VLOOKUP($A118,'Annex 2 EHV charges'!$D:$O,9,FALSE)),"")</f>
        <v/>
      </c>
      <c r="F118" s="215">
        <f>IFERROR(IF(VLOOKUP($A118,'Annex 2 EHV charges'!$D:$O,10,FALSE)=0,"",VLOOKUP($A118,'Annex 2 EHV charges'!$D:$O,10,FALSE)),"")</f>
        <v>503.98</v>
      </c>
      <c r="G118" s="216">
        <f>IFERROR(IF(VLOOKUP($A118,'Annex 2 EHV charges'!$D:$O,11,FALSE)=0,"",VLOOKUP($A118,'Annex 2 EHV charges'!$D:$O,11,FALSE)),"")</f>
        <v>0.06</v>
      </c>
      <c r="H118" s="216">
        <f>IFERROR(IF(VLOOKUP($A118,'Annex 2 EHV charges'!$D:$O,12,FALSE)=0,"",VLOOKUP($A118,'Annex 2 EHV charges'!$D:$O,12,FALSE)),"")</f>
        <v>0.06</v>
      </c>
    </row>
    <row r="119" spans="1:8" x14ac:dyDescent="0.2">
      <c r="A119" s="210" t="str">
        <f t="array" ref="A119">IFERROR(INDEX('Annex 2 EHV charges'!$D$11:$D$260, MATCH(0, IF(ISBLANK('Annex 2 EHV charges'!$D$11:$D$260),1, COUNTIF(A$4:$A118, 'Annex 2 EHV charges'!$D$11:$D$260)), 0)),"")</f>
        <v>New Export 21</v>
      </c>
      <c r="B119" s="209" t="str">
        <f>IF($A119="","",VLOOKUP($A119,'Annex 2 EHV charges'!$D:$O,2,0))</f>
        <v>New Export 21</v>
      </c>
      <c r="C119" s="210" t="str">
        <f>IF($A119="","",VLOOKUP($A119,'Annex 2 EHV charges'!$D:$O,3,0))</f>
        <v>New Export 21</v>
      </c>
      <c r="D119" s="209" t="str">
        <f>IF($A119="","",VLOOKUP($A119,'Annex 2 EHV charges'!$D:$O,4,0))</f>
        <v>Handley Park Solar Farm</v>
      </c>
      <c r="E119" s="214" t="str">
        <f>IFERROR(IF(VLOOKUP($A119,'Annex 2 EHV charges'!$D:$O,9,FALSE)=0,"",VLOOKUP($A119,'Annex 2 EHV charges'!$D:$O,9,FALSE)),"")</f>
        <v/>
      </c>
      <c r="F119" s="215">
        <f>IFERROR(IF(VLOOKUP($A119,'Annex 2 EHV charges'!$D:$O,10,FALSE)=0,"",VLOOKUP($A119,'Annex 2 EHV charges'!$D:$O,10,FALSE)),"")</f>
        <v>502.82</v>
      </c>
      <c r="G119" s="216">
        <f>IFERROR(IF(VLOOKUP($A119,'Annex 2 EHV charges'!$D:$O,11,FALSE)=0,"",VLOOKUP($A119,'Annex 2 EHV charges'!$D:$O,11,FALSE)),"")</f>
        <v>0.06</v>
      </c>
      <c r="H119" s="216">
        <f>IFERROR(IF(VLOOKUP($A119,'Annex 2 EHV charges'!$D:$O,12,FALSE)=0,"",VLOOKUP($A119,'Annex 2 EHV charges'!$D:$O,12,FALSE)),"")</f>
        <v>0.06</v>
      </c>
    </row>
    <row r="120" spans="1:8" x14ac:dyDescent="0.2">
      <c r="A120" s="210" t="str">
        <f t="array" ref="A120">IFERROR(INDEX('Annex 2 EHV charges'!$D$11:$D$260, MATCH(0, IF(ISBLANK('Annex 2 EHV charges'!$D$11:$D$260),1, COUNTIF(A$4:$A119, 'Annex 2 EHV charges'!$D$11:$D$260)), 0)),"")</f>
        <v>New Export 22</v>
      </c>
      <c r="B120" s="209" t="str">
        <f>IF($A120="","",VLOOKUP($A120,'Annex 2 EHV charges'!$D:$O,2,0))</f>
        <v>New Export 22</v>
      </c>
      <c r="C120" s="210" t="str">
        <f>IF($A120="","",VLOOKUP($A120,'Annex 2 EHV charges'!$D:$O,3,0))</f>
        <v>New Export 22</v>
      </c>
      <c r="D120" s="209" t="str">
        <f>IF($A120="","",VLOOKUP($A120,'Annex 2 EHV charges'!$D:$O,4,0))</f>
        <v>Highfield Fm Honington PV</v>
      </c>
      <c r="E120" s="214" t="str">
        <f>IFERROR(IF(VLOOKUP($A120,'Annex 2 EHV charges'!$D:$O,9,FALSE)=0,"",VLOOKUP($A120,'Annex 2 EHV charges'!$D:$O,9,FALSE)),"")</f>
        <v/>
      </c>
      <c r="F120" s="215">
        <f>IFERROR(IF(VLOOKUP($A120,'Annex 2 EHV charges'!$D:$O,10,FALSE)=0,"",VLOOKUP($A120,'Annex 2 EHV charges'!$D:$O,10,FALSE)),"")</f>
        <v>242</v>
      </c>
      <c r="G120" s="216">
        <f>IFERROR(IF(VLOOKUP($A120,'Annex 2 EHV charges'!$D:$O,11,FALSE)=0,"",VLOOKUP($A120,'Annex 2 EHV charges'!$D:$O,11,FALSE)),"")</f>
        <v>0.06</v>
      </c>
      <c r="H120" s="216">
        <f>IFERROR(IF(VLOOKUP($A120,'Annex 2 EHV charges'!$D:$O,12,FALSE)=0,"",VLOOKUP($A120,'Annex 2 EHV charges'!$D:$O,12,FALSE)),"")</f>
        <v>0.06</v>
      </c>
    </row>
    <row r="121" spans="1:8" x14ac:dyDescent="0.2">
      <c r="A121" s="210" t="str">
        <f t="array" ref="A121">IFERROR(INDEX('Annex 2 EHV charges'!$D$11:$D$260, MATCH(0, IF(ISBLANK('Annex 2 EHV charges'!$D$11:$D$260),1, COUNTIF(A$4:$A120, 'Annex 2 EHV charges'!$D$11:$D$260)), 0)),"")</f>
        <v>New Export 23</v>
      </c>
      <c r="B121" s="209" t="str">
        <f>IF($A121="","",VLOOKUP($A121,'Annex 2 EHV charges'!$D:$O,2,0))</f>
        <v>New Export 23</v>
      </c>
      <c r="C121" s="210" t="str">
        <f>IF($A121="","",VLOOKUP($A121,'Annex 2 EHV charges'!$D:$O,3,0))</f>
        <v>New Export 23</v>
      </c>
      <c r="D121" s="209" t="str">
        <f>IF($A121="","",VLOOKUP($A121,'Annex 2 EHV charges'!$D:$O,4,0))</f>
        <v>Horsemoor Drove Wind Farm</v>
      </c>
      <c r="E121" s="214" t="str">
        <f>IFERROR(IF(VLOOKUP($A121,'Annex 2 EHV charges'!$D:$O,9,FALSE)=0,"",VLOOKUP($A121,'Annex 2 EHV charges'!$D:$O,9,FALSE)),"")</f>
        <v/>
      </c>
      <c r="F121" s="215">
        <f>IFERROR(IF(VLOOKUP($A121,'Annex 2 EHV charges'!$D:$O,10,FALSE)=0,"",VLOOKUP($A121,'Annex 2 EHV charges'!$D:$O,10,FALSE)),"")</f>
        <v>1477.73</v>
      </c>
      <c r="G121" s="216">
        <f>IFERROR(IF(VLOOKUP($A121,'Annex 2 EHV charges'!$D:$O,11,FALSE)=0,"",VLOOKUP($A121,'Annex 2 EHV charges'!$D:$O,11,FALSE)),"")</f>
        <v>0.06</v>
      </c>
      <c r="H121" s="216">
        <f>IFERROR(IF(VLOOKUP($A121,'Annex 2 EHV charges'!$D:$O,12,FALSE)=0,"",VLOOKUP($A121,'Annex 2 EHV charges'!$D:$O,12,FALSE)),"")</f>
        <v>0.06</v>
      </c>
    </row>
    <row r="122" spans="1:8" x14ac:dyDescent="0.2">
      <c r="A122" s="210" t="str">
        <f t="array" ref="A122">IFERROR(INDEX('Annex 2 EHV charges'!$D$11:$D$260, MATCH(0, IF(ISBLANK('Annex 2 EHV charges'!$D$11:$D$260),1, COUNTIF(A$4:$A121, 'Annex 2 EHV charges'!$D$11:$D$260)), 0)),"")</f>
        <v>New Export 24</v>
      </c>
      <c r="B122" s="209" t="str">
        <f>IF($A122="","",VLOOKUP($A122,'Annex 2 EHV charges'!$D:$O,2,0))</f>
        <v>New Export 24</v>
      </c>
      <c r="C122" s="210" t="str">
        <f>IF($A122="","",VLOOKUP($A122,'Annex 2 EHV charges'!$D:$O,3,0))</f>
        <v>New Export 24</v>
      </c>
      <c r="D122" s="209" t="str">
        <f>IF($A122="","",VLOOKUP($A122,'Annex 2 EHV charges'!$D:$O,4,0))</f>
        <v>John Brookes Sawmill</v>
      </c>
      <c r="E122" s="214" t="str">
        <f>IFERROR(IF(VLOOKUP($A122,'Annex 2 EHV charges'!$D:$O,9,FALSE)=0,"",VLOOKUP($A122,'Annex 2 EHV charges'!$D:$O,9,FALSE)),"")</f>
        <v/>
      </c>
      <c r="F122" s="215">
        <f>IFERROR(IF(VLOOKUP($A122,'Annex 2 EHV charges'!$D:$O,10,FALSE)=0,"",VLOOKUP($A122,'Annex 2 EHV charges'!$D:$O,10,FALSE)),"")</f>
        <v>2711.8</v>
      </c>
      <c r="G122" s="216">
        <f>IFERROR(IF(VLOOKUP($A122,'Annex 2 EHV charges'!$D:$O,11,FALSE)=0,"",VLOOKUP($A122,'Annex 2 EHV charges'!$D:$O,11,FALSE)),"")</f>
        <v>0.06</v>
      </c>
      <c r="H122" s="216">
        <f>IFERROR(IF(VLOOKUP($A122,'Annex 2 EHV charges'!$D:$O,12,FALSE)=0,"",VLOOKUP($A122,'Annex 2 EHV charges'!$D:$O,12,FALSE)),"")</f>
        <v>0.06</v>
      </c>
    </row>
    <row r="123" spans="1:8" x14ac:dyDescent="0.2">
      <c r="A123" s="210" t="str">
        <f t="array" ref="A123">IFERROR(INDEX('Annex 2 EHV charges'!$D$11:$D$260, MATCH(0, IF(ISBLANK('Annex 2 EHV charges'!$D$11:$D$260),1, COUNTIF(A$4:$A122, 'Annex 2 EHV charges'!$D$11:$D$260)), 0)),"")</f>
        <v>New Export 25</v>
      </c>
      <c r="B123" s="209" t="str">
        <f>IF($A123="","",VLOOKUP($A123,'Annex 2 EHV charges'!$D:$O,2,0))</f>
        <v>New Export 25</v>
      </c>
      <c r="C123" s="210" t="str">
        <f>IF($A123="","",VLOOKUP($A123,'Annex 2 EHV charges'!$D:$O,3,0))</f>
        <v>New Export 25</v>
      </c>
      <c r="D123" s="209" t="str">
        <f>IF($A123="","",VLOOKUP($A123,'Annex 2 EHV charges'!$D:$O,4,0))</f>
        <v>Linridge Farm Solar Farm</v>
      </c>
      <c r="E123" s="214" t="str">
        <f>IFERROR(IF(VLOOKUP($A123,'Annex 2 EHV charges'!$D:$O,9,FALSE)=0,"",VLOOKUP($A123,'Annex 2 EHV charges'!$D:$O,9,FALSE)),"")</f>
        <v/>
      </c>
      <c r="F123" s="215">
        <f>IFERROR(IF(VLOOKUP($A123,'Annex 2 EHV charges'!$D:$O,10,FALSE)=0,"",VLOOKUP($A123,'Annex 2 EHV charges'!$D:$O,10,FALSE)),"")</f>
        <v>661.69</v>
      </c>
      <c r="G123" s="216">
        <f>IFERROR(IF(VLOOKUP($A123,'Annex 2 EHV charges'!$D:$O,11,FALSE)=0,"",VLOOKUP($A123,'Annex 2 EHV charges'!$D:$O,11,FALSE)),"")</f>
        <v>0.06</v>
      </c>
      <c r="H123" s="216">
        <f>IFERROR(IF(VLOOKUP($A123,'Annex 2 EHV charges'!$D:$O,12,FALSE)=0,"",VLOOKUP($A123,'Annex 2 EHV charges'!$D:$O,12,FALSE)),"")</f>
        <v>0.06</v>
      </c>
    </row>
    <row r="124" spans="1:8" x14ac:dyDescent="0.2">
      <c r="A124" s="210" t="str">
        <f t="array" ref="A124">IFERROR(INDEX('Annex 2 EHV charges'!$D$11:$D$260, MATCH(0, IF(ISBLANK('Annex 2 EHV charges'!$D$11:$D$260),1, COUNTIF(A$4:$A123, 'Annex 2 EHV charges'!$D$11:$D$260)), 0)),"")</f>
        <v>New Export 26</v>
      </c>
      <c r="B124" s="209" t="str">
        <f>IF($A124="","",VLOOKUP($A124,'Annex 2 EHV charges'!$D:$O,2,0))</f>
        <v>New Export 26</v>
      </c>
      <c r="C124" s="210" t="str">
        <f>IF($A124="","",VLOOKUP($A124,'Annex 2 EHV charges'!$D:$O,3,0))</f>
        <v>New Export 26</v>
      </c>
      <c r="D124" s="209" t="str">
        <f>IF($A124="","",VLOOKUP($A124,'Annex 2 EHV charges'!$D:$O,4,0))</f>
        <v>Little Harrowden Solar Farm</v>
      </c>
      <c r="E124" s="214" t="str">
        <f>IFERROR(IF(VLOOKUP($A124,'Annex 2 EHV charges'!$D:$O,9,FALSE)=0,"",VLOOKUP($A124,'Annex 2 EHV charges'!$D:$O,9,FALSE)),"")</f>
        <v/>
      </c>
      <c r="F124" s="215">
        <f>IFERROR(IF(VLOOKUP($A124,'Annex 2 EHV charges'!$D:$O,10,FALSE)=0,"",VLOOKUP($A124,'Annex 2 EHV charges'!$D:$O,10,FALSE)),"")</f>
        <v>2254.98</v>
      </c>
      <c r="G124" s="216">
        <f>IFERROR(IF(VLOOKUP($A124,'Annex 2 EHV charges'!$D:$O,11,FALSE)=0,"",VLOOKUP($A124,'Annex 2 EHV charges'!$D:$O,11,FALSE)),"")</f>
        <v>0.06</v>
      </c>
      <c r="H124" s="216">
        <f>IFERROR(IF(VLOOKUP($A124,'Annex 2 EHV charges'!$D:$O,12,FALSE)=0,"",VLOOKUP($A124,'Annex 2 EHV charges'!$D:$O,12,FALSE)),"")</f>
        <v>0.06</v>
      </c>
    </row>
    <row r="125" spans="1:8" x14ac:dyDescent="0.2">
      <c r="A125" s="210" t="str">
        <f t="array" ref="A125">IFERROR(INDEX('Annex 2 EHV charges'!$D$11:$D$260, MATCH(0, IF(ISBLANK('Annex 2 EHV charges'!$D$11:$D$260),1, COUNTIF(A$4:$A124, 'Annex 2 EHV charges'!$D$11:$D$260)), 0)),"")</f>
        <v>New Export 27</v>
      </c>
      <c r="B125" s="209" t="str">
        <f>IF($A125="","",VLOOKUP($A125,'Annex 2 EHV charges'!$D:$O,2,0))</f>
        <v>New Export 27</v>
      </c>
      <c r="C125" s="210" t="str">
        <f>IF($A125="","",VLOOKUP($A125,'Annex 2 EHV charges'!$D:$O,3,0))</f>
        <v>New Export 27</v>
      </c>
      <c r="D125" s="209" t="str">
        <f>IF($A125="","",VLOOKUP($A125,'Annex 2 EHV charges'!$D:$O,4,0))</f>
        <v>Lound Solar Farm</v>
      </c>
      <c r="E125" s="214" t="str">
        <f>IFERROR(IF(VLOOKUP($A125,'Annex 2 EHV charges'!$D:$O,9,FALSE)=0,"",VLOOKUP($A125,'Annex 2 EHV charges'!$D:$O,9,FALSE)),"")</f>
        <v/>
      </c>
      <c r="F125" s="215">
        <f>IFERROR(IF(VLOOKUP($A125,'Annex 2 EHV charges'!$D:$O,10,FALSE)=0,"",VLOOKUP($A125,'Annex 2 EHV charges'!$D:$O,10,FALSE)),"")</f>
        <v>752.06</v>
      </c>
      <c r="G125" s="216">
        <f>IFERROR(IF(VLOOKUP($A125,'Annex 2 EHV charges'!$D:$O,11,FALSE)=0,"",VLOOKUP($A125,'Annex 2 EHV charges'!$D:$O,11,FALSE)),"")</f>
        <v>0.06</v>
      </c>
      <c r="H125" s="216">
        <f>IFERROR(IF(VLOOKUP($A125,'Annex 2 EHV charges'!$D:$O,12,FALSE)=0,"",VLOOKUP($A125,'Annex 2 EHV charges'!$D:$O,12,FALSE)),"")</f>
        <v>0.06</v>
      </c>
    </row>
    <row r="126" spans="1:8" x14ac:dyDescent="0.2">
      <c r="A126" s="210" t="str">
        <f t="array" ref="A126">IFERROR(INDEX('Annex 2 EHV charges'!$D$11:$D$260, MATCH(0, IF(ISBLANK('Annex 2 EHV charges'!$D$11:$D$260),1, COUNTIF(A$4:$A125, 'Annex 2 EHV charges'!$D$11:$D$260)), 0)),"")</f>
        <v>New Export 28</v>
      </c>
      <c r="B126" s="209" t="str">
        <f>IF($A126="","",VLOOKUP($A126,'Annex 2 EHV charges'!$D:$O,2,0))</f>
        <v>New Export 28</v>
      </c>
      <c r="C126" s="210" t="str">
        <f>IF($A126="","",VLOOKUP($A126,'Annex 2 EHV charges'!$D:$O,3,0))</f>
        <v>New Export 28</v>
      </c>
      <c r="D126" s="209" t="str">
        <f>IF($A126="","",VLOOKUP($A126,'Annex 2 EHV charges'!$D:$O,4,0))</f>
        <v>Melton Road Solar Farm</v>
      </c>
      <c r="E126" s="214" t="str">
        <f>IFERROR(IF(VLOOKUP($A126,'Annex 2 EHV charges'!$D:$O,9,FALSE)=0,"",VLOOKUP($A126,'Annex 2 EHV charges'!$D:$O,9,FALSE)),"")</f>
        <v/>
      </c>
      <c r="F126" s="215">
        <f>IFERROR(IF(VLOOKUP($A126,'Annex 2 EHV charges'!$D:$O,10,FALSE)=0,"",VLOOKUP($A126,'Annex 2 EHV charges'!$D:$O,10,FALSE)),"")</f>
        <v>269.52999999999997</v>
      </c>
      <c r="G126" s="216">
        <f>IFERROR(IF(VLOOKUP($A126,'Annex 2 EHV charges'!$D:$O,11,FALSE)=0,"",VLOOKUP($A126,'Annex 2 EHV charges'!$D:$O,11,FALSE)),"")</f>
        <v>0.06</v>
      </c>
      <c r="H126" s="216">
        <f>IFERROR(IF(VLOOKUP($A126,'Annex 2 EHV charges'!$D:$O,12,FALSE)=0,"",VLOOKUP($A126,'Annex 2 EHV charges'!$D:$O,12,FALSE)),"")</f>
        <v>0.06</v>
      </c>
    </row>
    <row r="127" spans="1:8" x14ac:dyDescent="0.2">
      <c r="A127" s="210" t="str">
        <f t="array" ref="A127">IFERROR(INDEX('Annex 2 EHV charges'!$D$11:$D$260, MATCH(0, IF(ISBLANK('Annex 2 EHV charges'!$D$11:$D$260),1, COUNTIF(A$4:$A126, 'Annex 2 EHV charges'!$D$11:$D$260)), 0)),"")</f>
        <v>New Export 29</v>
      </c>
      <c r="B127" s="209" t="str">
        <f>IF($A127="","",VLOOKUP($A127,'Annex 2 EHV charges'!$D:$O,2,0))</f>
        <v>New Export 29</v>
      </c>
      <c r="C127" s="210" t="str">
        <f>IF($A127="","",VLOOKUP($A127,'Annex 2 EHV charges'!$D:$O,3,0))</f>
        <v>New Export 29</v>
      </c>
      <c r="D127" s="209" t="str">
        <f>IF($A127="","",VLOOKUP($A127,'Annex 2 EHV charges'!$D:$O,4,0))</f>
        <v>Moore Farm Solar Farm</v>
      </c>
      <c r="E127" s="214" t="str">
        <f>IFERROR(IF(VLOOKUP($A127,'Annex 2 EHV charges'!$D:$O,9,FALSE)=0,"",VLOOKUP($A127,'Annex 2 EHV charges'!$D:$O,9,FALSE)),"")</f>
        <v/>
      </c>
      <c r="F127" s="215">
        <f>IFERROR(IF(VLOOKUP($A127,'Annex 2 EHV charges'!$D:$O,10,FALSE)=0,"",VLOOKUP($A127,'Annex 2 EHV charges'!$D:$O,10,FALSE)),"")</f>
        <v>502.82</v>
      </c>
      <c r="G127" s="216">
        <f>IFERROR(IF(VLOOKUP($A127,'Annex 2 EHV charges'!$D:$O,11,FALSE)=0,"",VLOOKUP($A127,'Annex 2 EHV charges'!$D:$O,11,FALSE)),"")</f>
        <v>0.06</v>
      </c>
      <c r="H127" s="216">
        <f>IFERROR(IF(VLOOKUP($A127,'Annex 2 EHV charges'!$D:$O,12,FALSE)=0,"",VLOOKUP($A127,'Annex 2 EHV charges'!$D:$O,12,FALSE)),"")</f>
        <v>0.06</v>
      </c>
    </row>
    <row r="128" spans="1:8" x14ac:dyDescent="0.2">
      <c r="A128" s="210">
        <f t="array" ref="A128">IFERROR(INDEX('Annex 2 EHV charges'!$D$11:$D$260, MATCH(0, IF(ISBLANK('Annex 2 EHV charges'!$D$11:$D$260),1, COUNTIF(A$4:$A127, 'Annex 2 EHV charges'!$D$11:$D$260)), 0)),"")</f>
        <v>711</v>
      </c>
      <c r="B128" s="209">
        <f>IF($A128="","",VLOOKUP($A128,'Annex 2 EHV charges'!$D:$O,2,0))</f>
        <v>711</v>
      </c>
      <c r="C128" s="210">
        <f>IF($A128="","",VLOOKUP($A128,'Annex 2 EHV charges'!$D:$O,3,0))</f>
        <v>1170000458569</v>
      </c>
      <c r="D128" s="209" t="str">
        <f>IF($A128="","",VLOOKUP($A128,'Annex 2 EHV charges'!$D:$O,4,0))</f>
        <v>Morton Solar Farm</v>
      </c>
      <c r="E128" s="214" t="str">
        <f>IFERROR(IF(VLOOKUP($A128,'Annex 2 EHV charges'!$D:$O,9,FALSE)=0,"",VLOOKUP($A128,'Annex 2 EHV charges'!$D:$O,9,FALSE)),"")</f>
        <v/>
      </c>
      <c r="F128" s="215">
        <f>IFERROR(IF(VLOOKUP($A128,'Annex 2 EHV charges'!$D:$O,10,FALSE)=0,"",VLOOKUP($A128,'Annex 2 EHV charges'!$D:$O,10,FALSE)),"")</f>
        <v>505.65</v>
      </c>
      <c r="G128" s="216">
        <f>IFERROR(IF(VLOOKUP($A128,'Annex 2 EHV charges'!$D:$O,11,FALSE)=0,"",VLOOKUP($A128,'Annex 2 EHV charges'!$D:$O,11,FALSE)),"")</f>
        <v>0.06</v>
      </c>
      <c r="H128" s="216">
        <f>IFERROR(IF(VLOOKUP($A128,'Annex 2 EHV charges'!$D:$O,12,FALSE)=0,"",VLOOKUP($A128,'Annex 2 EHV charges'!$D:$O,12,FALSE)),"")</f>
        <v>0.06</v>
      </c>
    </row>
    <row r="129" spans="1:8" x14ac:dyDescent="0.2">
      <c r="A129" s="210" t="str">
        <f t="array" ref="A129">IFERROR(INDEX('Annex 2 EHV charges'!$D$11:$D$260, MATCH(0, IF(ISBLANK('Annex 2 EHV charges'!$D$11:$D$260),1, COUNTIF(A$4:$A128, 'Annex 2 EHV charges'!$D$11:$D$260)), 0)),"")</f>
        <v>New Export 31</v>
      </c>
      <c r="B129" s="209" t="str">
        <f>IF($A129="","",VLOOKUP($A129,'Annex 2 EHV charges'!$D:$O,2,0))</f>
        <v>New Export 31</v>
      </c>
      <c r="C129" s="210" t="str">
        <f>IF($A129="","",VLOOKUP($A129,'Annex 2 EHV charges'!$D:$O,3,0))</f>
        <v>New Export 31</v>
      </c>
      <c r="D129" s="209" t="str">
        <f>IF($A129="","",VLOOKUP($A129,'Annex 2 EHV charges'!$D:$O,4,0))</f>
        <v>Nailcote Farm Solar Farm</v>
      </c>
      <c r="E129" s="214" t="str">
        <f>IFERROR(IF(VLOOKUP($A129,'Annex 2 EHV charges'!$D:$O,9,FALSE)=0,"",VLOOKUP($A129,'Annex 2 EHV charges'!$D:$O,9,FALSE)),"")</f>
        <v/>
      </c>
      <c r="F129" s="215">
        <f>IFERROR(IF(VLOOKUP($A129,'Annex 2 EHV charges'!$D:$O,10,FALSE)=0,"",VLOOKUP($A129,'Annex 2 EHV charges'!$D:$O,10,FALSE)),"")</f>
        <v>270.67</v>
      </c>
      <c r="G129" s="216">
        <f>IFERROR(IF(VLOOKUP($A129,'Annex 2 EHV charges'!$D:$O,11,FALSE)=0,"",VLOOKUP($A129,'Annex 2 EHV charges'!$D:$O,11,FALSE)),"")</f>
        <v>0.06</v>
      </c>
      <c r="H129" s="216">
        <f>IFERROR(IF(VLOOKUP($A129,'Annex 2 EHV charges'!$D:$O,12,FALSE)=0,"",VLOOKUP($A129,'Annex 2 EHV charges'!$D:$O,12,FALSE)),"")</f>
        <v>0.06</v>
      </c>
    </row>
    <row r="130" spans="1:8" x14ac:dyDescent="0.2">
      <c r="A130" s="210" t="str">
        <f t="array" ref="A130">IFERROR(INDEX('Annex 2 EHV charges'!$D$11:$D$260, MATCH(0, IF(ISBLANK('Annex 2 EHV charges'!$D$11:$D$260),1, COUNTIF(A$4:$A129, 'Annex 2 EHV charges'!$D$11:$D$260)), 0)),"")</f>
        <v>New Export 32</v>
      </c>
      <c r="B130" s="209" t="str">
        <f>IF($A130="","",VLOOKUP($A130,'Annex 2 EHV charges'!$D:$O,2,0))</f>
        <v>New Export 32</v>
      </c>
      <c r="C130" s="210" t="str">
        <f>IF($A130="","",VLOOKUP($A130,'Annex 2 EHV charges'!$D:$O,3,0))</f>
        <v>New Export 32</v>
      </c>
      <c r="D130" s="209" t="str">
        <f>IF($A130="","",VLOOKUP($A130,'Annex 2 EHV charges'!$D:$O,4,0))</f>
        <v>Naish Farm Solar Farm</v>
      </c>
      <c r="E130" s="214" t="str">
        <f>IFERROR(IF(VLOOKUP($A130,'Annex 2 EHV charges'!$D:$O,9,FALSE)=0,"",VLOOKUP($A130,'Annex 2 EHV charges'!$D:$O,9,FALSE)),"")</f>
        <v/>
      </c>
      <c r="F130" s="215">
        <f>IFERROR(IF(VLOOKUP($A130,'Annex 2 EHV charges'!$D:$O,10,FALSE)=0,"",VLOOKUP($A130,'Annex 2 EHV charges'!$D:$O,10,FALSE)),"")</f>
        <v>269.22000000000003</v>
      </c>
      <c r="G130" s="216">
        <f>IFERROR(IF(VLOOKUP($A130,'Annex 2 EHV charges'!$D:$O,11,FALSE)=0,"",VLOOKUP($A130,'Annex 2 EHV charges'!$D:$O,11,FALSE)),"")</f>
        <v>0.06</v>
      </c>
      <c r="H130" s="216">
        <f>IFERROR(IF(VLOOKUP($A130,'Annex 2 EHV charges'!$D:$O,12,FALSE)=0,"",VLOOKUP($A130,'Annex 2 EHV charges'!$D:$O,12,FALSE)),"")</f>
        <v>0.06</v>
      </c>
    </row>
    <row r="131" spans="1:8" x14ac:dyDescent="0.2">
      <c r="A131" s="210">
        <f t="array" ref="A131">IFERROR(INDEX('Annex 2 EHV charges'!$D$11:$D$260, MATCH(0, IF(ISBLANK('Annex 2 EHV charges'!$D$11:$D$260),1, COUNTIF(A$4:$A130, 'Annex 2 EHV charges'!$D$11:$D$260)), 0)),"")</f>
        <v>709</v>
      </c>
      <c r="B131" s="209">
        <f>IF($A131="","",VLOOKUP($A131,'Annex 2 EHV charges'!$D:$O,2,0))</f>
        <v>709</v>
      </c>
      <c r="C131" s="210">
        <f>IF($A131="","",VLOOKUP($A131,'Annex 2 EHV charges'!$D:$O,3,0))</f>
        <v>1170000453765</v>
      </c>
      <c r="D131" s="209" t="str">
        <f>IF($A131="","",VLOOKUP($A131,'Annex 2 EHV charges'!$D:$O,4,0))</f>
        <v>Normanton-Le-Heath PV</v>
      </c>
      <c r="E131" s="214" t="str">
        <f>IFERROR(IF(VLOOKUP($A131,'Annex 2 EHV charges'!$D:$O,9,FALSE)=0,"",VLOOKUP($A131,'Annex 2 EHV charges'!$D:$O,9,FALSE)),"")</f>
        <v/>
      </c>
      <c r="F131" s="215">
        <f>IFERROR(IF(VLOOKUP($A131,'Annex 2 EHV charges'!$D:$O,10,FALSE)=0,"",VLOOKUP($A131,'Annex 2 EHV charges'!$D:$O,10,FALSE)),"")</f>
        <v>269.8</v>
      </c>
      <c r="G131" s="216">
        <f>IFERROR(IF(VLOOKUP($A131,'Annex 2 EHV charges'!$D:$O,11,FALSE)=0,"",VLOOKUP($A131,'Annex 2 EHV charges'!$D:$O,11,FALSE)),"")</f>
        <v>0.06</v>
      </c>
      <c r="H131" s="216">
        <f>IFERROR(IF(VLOOKUP($A131,'Annex 2 EHV charges'!$D:$O,12,FALSE)=0,"",VLOOKUP($A131,'Annex 2 EHV charges'!$D:$O,12,FALSE)),"")</f>
        <v>0.06</v>
      </c>
    </row>
    <row r="132" spans="1:8" x14ac:dyDescent="0.2">
      <c r="A132" s="210" t="str">
        <f t="array" ref="A132">IFERROR(INDEX('Annex 2 EHV charges'!$D$11:$D$260, MATCH(0, IF(ISBLANK('Annex 2 EHV charges'!$D$11:$D$260),1, COUNTIF(A$4:$A131, 'Annex 2 EHV charges'!$D$11:$D$260)), 0)),"")</f>
        <v>New Export 34</v>
      </c>
      <c r="B132" s="209" t="str">
        <f>IF($A132="","",VLOOKUP($A132,'Annex 2 EHV charges'!$D:$O,2,0))</f>
        <v>New Export 34</v>
      </c>
      <c r="C132" s="210" t="str">
        <f>IF($A132="","",VLOOKUP($A132,'Annex 2 EHV charges'!$D:$O,3,0))</f>
        <v>New Export 34</v>
      </c>
      <c r="D132" s="209" t="str">
        <f>IF($A132="","",VLOOKUP($A132,'Annex 2 EHV charges'!$D:$O,4,0))</f>
        <v>Occupation Farm Wind Farm</v>
      </c>
      <c r="E132" s="214" t="str">
        <f>IFERROR(IF(VLOOKUP($A132,'Annex 2 EHV charges'!$D:$O,9,FALSE)=0,"",VLOOKUP($A132,'Annex 2 EHV charges'!$D:$O,9,FALSE)),"")</f>
        <v/>
      </c>
      <c r="F132" s="215">
        <f>IFERROR(IF(VLOOKUP($A132,'Annex 2 EHV charges'!$D:$O,10,FALSE)=0,"",VLOOKUP($A132,'Annex 2 EHV charges'!$D:$O,10,FALSE)),"")</f>
        <v>1005.71</v>
      </c>
      <c r="G132" s="216">
        <f>IFERROR(IF(VLOOKUP($A132,'Annex 2 EHV charges'!$D:$O,11,FALSE)=0,"",VLOOKUP($A132,'Annex 2 EHV charges'!$D:$O,11,FALSE)),"")</f>
        <v>0.06</v>
      </c>
      <c r="H132" s="216">
        <f>IFERROR(IF(VLOOKUP($A132,'Annex 2 EHV charges'!$D:$O,12,FALSE)=0,"",VLOOKUP($A132,'Annex 2 EHV charges'!$D:$O,12,FALSE)),"")</f>
        <v>0.06</v>
      </c>
    </row>
    <row r="133" spans="1:8" x14ac:dyDescent="0.2">
      <c r="A133" s="210" t="str">
        <f t="array" ref="A133">IFERROR(INDEX('Annex 2 EHV charges'!$D$11:$D$260, MATCH(0, IF(ISBLANK('Annex 2 EHV charges'!$D$11:$D$260),1, COUNTIF(A$4:$A132, 'Annex 2 EHV charges'!$D$11:$D$260)), 0)),"")</f>
        <v>New Export 35</v>
      </c>
      <c r="B133" s="209" t="str">
        <f>IF($A133="","",VLOOKUP($A133,'Annex 2 EHV charges'!$D:$O,2,0))</f>
        <v>New Export 35</v>
      </c>
      <c r="C133" s="210" t="str">
        <f>IF($A133="","",VLOOKUP($A133,'Annex 2 EHV charges'!$D:$O,3,0))</f>
        <v>New Export 35</v>
      </c>
      <c r="D133" s="209" t="str">
        <f>IF($A133="","",VLOOKUP($A133,'Annex 2 EHV charges'!$D:$O,4,0))</f>
        <v>Preston Lodge Solar Farm</v>
      </c>
      <c r="E133" s="214" t="str">
        <f>IFERROR(IF(VLOOKUP($A133,'Annex 2 EHV charges'!$D:$O,9,FALSE)=0,"",VLOOKUP($A133,'Annex 2 EHV charges'!$D:$O,9,FALSE)),"")</f>
        <v/>
      </c>
      <c r="F133" s="215">
        <f>IFERROR(IF(VLOOKUP($A133,'Annex 2 EHV charges'!$D:$O,10,FALSE)=0,"",VLOOKUP($A133,'Annex 2 EHV charges'!$D:$O,10,FALSE)),"")</f>
        <v>1084.92</v>
      </c>
      <c r="G133" s="216">
        <f>IFERROR(IF(VLOOKUP($A133,'Annex 2 EHV charges'!$D:$O,11,FALSE)=0,"",VLOOKUP($A133,'Annex 2 EHV charges'!$D:$O,11,FALSE)),"")</f>
        <v>0.06</v>
      </c>
      <c r="H133" s="216">
        <f>IFERROR(IF(VLOOKUP($A133,'Annex 2 EHV charges'!$D:$O,12,FALSE)=0,"",VLOOKUP($A133,'Annex 2 EHV charges'!$D:$O,12,FALSE)),"")</f>
        <v>0.06</v>
      </c>
    </row>
    <row r="134" spans="1:8" x14ac:dyDescent="0.2">
      <c r="A134" s="210" t="str">
        <f t="array" ref="A134">IFERROR(INDEX('Annex 2 EHV charges'!$D$11:$D$260, MATCH(0, IF(ISBLANK('Annex 2 EHV charges'!$D$11:$D$260),1, COUNTIF(A$4:$A133, 'Annex 2 EHV charges'!$D$11:$D$260)), 0)),"")</f>
        <v>New Export 36</v>
      </c>
      <c r="B134" s="209" t="str">
        <f>IF($A134="","",VLOOKUP($A134,'Annex 2 EHV charges'!$D:$O,2,0))</f>
        <v>New Export 36</v>
      </c>
      <c r="C134" s="210" t="str">
        <f>IF($A134="","",VLOOKUP($A134,'Annex 2 EHV charges'!$D:$O,3,0))</f>
        <v>New Export 36</v>
      </c>
      <c r="D134" s="209" t="str">
        <f>IF($A134="","",VLOOKUP($A134,'Annex 2 EHV charges'!$D:$O,4,0))</f>
        <v>Retford Road Solar Farm</v>
      </c>
      <c r="E134" s="214" t="str">
        <f>IFERROR(IF(VLOOKUP($A134,'Annex 2 EHV charges'!$D:$O,9,FALSE)=0,"",VLOOKUP($A134,'Annex 2 EHV charges'!$D:$O,9,FALSE)),"")</f>
        <v/>
      </c>
      <c r="F134" s="215">
        <f>IFERROR(IF(VLOOKUP($A134,'Annex 2 EHV charges'!$D:$O,10,FALSE)=0,"",VLOOKUP($A134,'Annex 2 EHV charges'!$D:$O,10,FALSE)),"")</f>
        <v>499.53</v>
      </c>
      <c r="G134" s="216">
        <f>IFERROR(IF(VLOOKUP($A134,'Annex 2 EHV charges'!$D:$O,11,FALSE)=0,"",VLOOKUP($A134,'Annex 2 EHV charges'!$D:$O,11,FALSE)),"")</f>
        <v>0.06</v>
      </c>
      <c r="H134" s="216">
        <f>IFERROR(IF(VLOOKUP($A134,'Annex 2 EHV charges'!$D:$O,12,FALSE)=0,"",VLOOKUP($A134,'Annex 2 EHV charges'!$D:$O,12,FALSE)),"")</f>
        <v>0.06</v>
      </c>
    </row>
    <row r="135" spans="1:8" x14ac:dyDescent="0.2">
      <c r="A135" s="210">
        <f t="array" ref="A135">IFERROR(INDEX('Annex 2 EHV charges'!$D$11:$D$260, MATCH(0, IF(ISBLANK('Annex 2 EHV charges'!$D$11:$D$260),1, COUNTIF(A$4:$A134, 'Annex 2 EHV charges'!$D$11:$D$260)), 0)),"")</f>
        <v>715</v>
      </c>
      <c r="B135" s="209">
        <f>IF($A135="","",VLOOKUP($A135,'Annex 2 EHV charges'!$D:$O,2,0))</f>
        <v>715</v>
      </c>
      <c r="C135" s="210">
        <f>IF($A135="","",VLOOKUP($A135,'Annex 2 EHV charges'!$D:$O,3,0))</f>
        <v>1170000467563</v>
      </c>
      <c r="D135" s="209" t="str">
        <f>IF($A135="","",VLOOKUP($A135,'Annex 2 EHV charges'!$D:$O,4,0))</f>
        <v>Lockington Solar Farm</v>
      </c>
      <c r="E135" s="214" t="str">
        <f>IFERROR(IF(VLOOKUP($A135,'Annex 2 EHV charges'!$D:$O,9,FALSE)=0,"",VLOOKUP($A135,'Annex 2 EHV charges'!$D:$O,9,FALSE)),"")</f>
        <v/>
      </c>
      <c r="F135" s="215">
        <f>IFERROR(IF(VLOOKUP($A135,'Annex 2 EHV charges'!$D:$O,10,FALSE)=0,"",VLOOKUP($A135,'Annex 2 EHV charges'!$D:$O,10,FALSE)),"")</f>
        <v>505.33</v>
      </c>
      <c r="G135" s="216">
        <f>IFERROR(IF(VLOOKUP($A135,'Annex 2 EHV charges'!$D:$O,11,FALSE)=0,"",VLOOKUP($A135,'Annex 2 EHV charges'!$D:$O,11,FALSE)),"")</f>
        <v>0.06</v>
      </c>
      <c r="H135" s="216">
        <f>IFERROR(IF(VLOOKUP($A135,'Annex 2 EHV charges'!$D:$O,12,FALSE)=0,"",VLOOKUP($A135,'Annex 2 EHV charges'!$D:$O,12,FALSE)),"")</f>
        <v>0.06</v>
      </c>
    </row>
    <row r="136" spans="1:8" x14ac:dyDescent="0.2">
      <c r="A136" s="210" t="str">
        <f t="array" ref="A136">IFERROR(INDEX('Annex 2 EHV charges'!$D$11:$D$260, MATCH(0, IF(ISBLANK('Annex 2 EHV charges'!$D$11:$D$260),1, COUNTIF(A$4:$A135, 'Annex 2 EHV charges'!$D$11:$D$260)), 0)),"")</f>
        <v>New Export 38</v>
      </c>
      <c r="B136" s="209" t="str">
        <f>IF($A136="","",VLOOKUP($A136,'Annex 2 EHV charges'!$D:$O,2,0))</f>
        <v>New Export 38</v>
      </c>
      <c r="C136" s="210" t="str">
        <f>IF($A136="","",VLOOKUP($A136,'Annex 2 EHV charges'!$D:$O,3,0))</f>
        <v>New Export 38</v>
      </c>
      <c r="D136" s="209" t="str">
        <f>IF($A136="","",VLOOKUP($A136,'Annex 2 EHV charges'!$D:$O,4,0))</f>
        <v>Shirebrook Wind Farm</v>
      </c>
      <c r="E136" s="214" t="str">
        <f>IFERROR(IF(VLOOKUP($A136,'Annex 2 EHV charges'!$D:$O,9,FALSE)=0,"",VLOOKUP($A136,'Annex 2 EHV charges'!$D:$O,9,FALSE)),"")</f>
        <v/>
      </c>
      <c r="F136" s="215">
        <f>IFERROR(IF(VLOOKUP($A136,'Annex 2 EHV charges'!$D:$O,10,FALSE)=0,"",VLOOKUP($A136,'Annex 2 EHV charges'!$D:$O,10,FALSE)),"")</f>
        <v>879</v>
      </c>
      <c r="G136" s="216">
        <f>IFERROR(IF(VLOOKUP($A136,'Annex 2 EHV charges'!$D:$O,11,FALSE)=0,"",VLOOKUP($A136,'Annex 2 EHV charges'!$D:$O,11,FALSE)),"")</f>
        <v>0.06</v>
      </c>
      <c r="H136" s="216">
        <f>IFERROR(IF(VLOOKUP($A136,'Annex 2 EHV charges'!$D:$O,12,FALSE)=0,"",VLOOKUP($A136,'Annex 2 EHV charges'!$D:$O,12,FALSE)),"")</f>
        <v>0.06</v>
      </c>
    </row>
    <row r="137" spans="1:8" x14ac:dyDescent="0.2">
      <c r="A137" s="210" t="str">
        <f t="array" ref="A137">IFERROR(INDEX('Annex 2 EHV charges'!$D$11:$D$260, MATCH(0, IF(ISBLANK('Annex 2 EHV charges'!$D$11:$D$260),1, COUNTIF(A$4:$A136, 'Annex 2 EHV charges'!$D$11:$D$260)), 0)),"")</f>
        <v>New Export 39</v>
      </c>
      <c r="B137" s="209" t="str">
        <f>IF($A137="","",VLOOKUP($A137,'Annex 2 EHV charges'!$D:$O,2,0))</f>
        <v>New Export 39</v>
      </c>
      <c r="C137" s="210" t="str">
        <f>IF($A137="","",VLOOKUP($A137,'Annex 2 EHV charges'!$D:$O,3,0))</f>
        <v>New Export 39</v>
      </c>
      <c r="D137" s="209" t="str">
        <f>IF($A137="","",VLOOKUP($A137,'Annex 2 EHV charges'!$D:$O,4,0))</f>
        <v>Shuttington Fields Solar Farm</v>
      </c>
      <c r="E137" s="214" t="str">
        <f>IFERROR(IF(VLOOKUP($A137,'Annex 2 EHV charges'!$D:$O,9,FALSE)=0,"",VLOOKUP($A137,'Annex 2 EHV charges'!$D:$O,9,FALSE)),"")</f>
        <v/>
      </c>
      <c r="F137" s="215">
        <f>IFERROR(IF(VLOOKUP($A137,'Annex 2 EHV charges'!$D:$O,10,FALSE)=0,"",VLOOKUP($A137,'Annex 2 EHV charges'!$D:$O,10,FALSE)),"")</f>
        <v>502.82</v>
      </c>
      <c r="G137" s="216">
        <f>IFERROR(IF(VLOOKUP($A137,'Annex 2 EHV charges'!$D:$O,11,FALSE)=0,"",VLOOKUP($A137,'Annex 2 EHV charges'!$D:$O,11,FALSE)),"")</f>
        <v>0.06</v>
      </c>
      <c r="H137" s="216">
        <f>IFERROR(IF(VLOOKUP($A137,'Annex 2 EHV charges'!$D:$O,12,FALSE)=0,"",VLOOKUP($A137,'Annex 2 EHV charges'!$D:$O,12,FALSE)),"")</f>
        <v>0.06</v>
      </c>
    </row>
    <row r="138" spans="1:8" x14ac:dyDescent="0.2">
      <c r="A138" s="210" t="str">
        <f t="array" ref="A138">IFERROR(INDEX('Annex 2 EHV charges'!$D$11:$D$260, MATCH(0, IF(ISBLANK('Annex 2 EHV charges'!$D$11:$D$260),1, COUNTIF(A$4:$A137, 'Annex 2 EHV charges'!$D$11:$D$260)), 0)),"")</f>
        <v>New Export 40</v>
      </c>
      <c r="B138" s="209" t="str">
        <f>IF($A138="","",VLOOKUP($A138,'Annex 2 EHV charges'!$D:$O,2,0))</f>
        <v>New Export 40</v>
      </c>
      <c r="C138" s="210" t="str">
        <f>IF($A138="","",VLOOKUP($A138,'Annex 2 EHV charges'!$D:$O,3,0))</f>
        <v>New Export 40</v>
      </c>
      <c r="D138" s="209" t="str">
        <f>IF($A138="","",VLOOKUP($A138,'Annex 2 EHV charges'!$D:$O,4,0))</f>
        <v>Standford Solar Farm</v>
      </c>
      <c r="E138" s="214" t="str">
        <f>IFERROR(IF(VLOOKUP($A138,'Annex 2 EHV charges'!$D:$O,9,FALSE)=0,"",VLOOKUP($A138,'Annex 2 EHV charges'!$D:$O,9,FALSE)),"")</f>
        <v/>
      </c>
      <c r="F138" s="215">
        <f>IFERROR(IF(VLOOKUP($A138,'Annex 2 EHV charges'!$D:$O,10,FALSE)=0,"",VLOOKUP($A138,'Annex 2 EHV charges'!$D:$O,10,FALSE)),"")</f>
        <v>581.99</v>
      </c>
      <c r="G138" s="216">
        <f>IFERROR(IF(VLOOKUP($A138,'Annex 2 EHV charges'!$D:$O,11,FALSE)=0,"",VLOOKUP($A138,'Annex 2 EHV charges'!$D:$O,11,FALSE)),"")</f>
        <v>0.06</v>
      </c>
      <c r="H138" s="216">
        <f>IFERROR(IF(VLOOKUP($A138,'Annex 2 EHV charges'!$D:$O,12,FALSE)=0,"",VLOOKUP($A138,'Annex 2 EHV charges'!$D:$O,12,FALSE)),"")</f>
        <v>0.06</v>
      </c>
    </row>
    <row r="139" spans="1:8" x14ac:dyDescent="0.2">
      <c r="A139" s="210" t="str">
        <f t="array" ref="A139">IFERROR(INDEX('Annex 2 EHV charges'!$D$11:$D$260, MATCH(0, IF(ISBLANK('Annex 2 EHV charges'!$D$11:$D$260),1, COUNTIF(A$4:$A138, 'Annex 2 EHV charges'!$D$11:$D$260)), 0)),"")</f>
        <v>New Export 41</v>
      </c>
      <c r="B139" s="209" t="str">
        <f>IF($A139="","",VLOOKUP($A139,'Annex 2 EHV charges'!$D:$O,2,0))</f>
        <v>New Export 41</v>
      </c>
      <c r="C139" s="210" t="str">
        <f>IF($A139="","",VLOOKUP($A139,'Annex 2 EHV charges'!$D:$O,3,0))</f>
        <v>New Export 41</v>
      </c>
      <c r="D139" s="209" t="str">
        <f>IF($A139="","",VLOOKUP($A139,'Annex 2 EHV charges'!$D:$O,4,0))</f>
        <v>Strixton Solar Farm</v>
      </c>
      <c r="E139" s="214" t="str">
        <f>IFERROR(IF(VLOOKUP($A139,'Annex 2 EHV charges'!$D:$O,9,FALSE)=0,"",VLOOKUP($A139,'Annex 2 EHV charges'!$D:$O,9,FALSE)),"")</f>
        <v/>
      </c>
      <c r="F139" s="215">
        <f>IFERROR(IF(VLOOKUP($A139,'Annex 2 EHV charges'!$D:$O,10,FALSE)=0,"",VLOOKUP($A139,'Annex 2 EHV charges'!$D:$O,10,FALSE)),"")</f>
        <v>3982.39</v>
      </c>
      <c r="G139" s="216">
        <f>IFERROR(IF(VLOOKUP($A139,'Annex 2 EHV charges'!$D:$O,11,FALSE)=0,"",VLOOKUP($A139,'Annex 2 EHV charges'!$D:$O,11,FALSE)),"")</f>
        <v>0.06</v>
      </c>
      <c r="H139" s="216">
        <f>IFERROR(IF(VLOOKUP($A139,'Annex 2 EHV charges'!$D:$O,12,FALSE)=0,"",VLOOKUP($A139,'Annex 2 EHV charges'!$D:$O,12,FALSE)),"")</f>
        <v>0.06</v>
      </c>
    </row>
    <row r="140" spans="1:8" x14ac:dyDescent="0.2">
      <c r="A140" s="210" t="str">
        <f t="array" ref="A140">IFERROR(INDEX('Annex 2 EHV charges'!$D$11:$D$260, MATCH(0, IF(ISBLANK('Annex 2 EHV charges'!$D$11:$D$260),1, COUNTIF(A$4:$A139, 'Annex 2 EHV charges'!$D$11:$D$260)), 0)),"")</f>
        <v>New Export 42</v>
      </c>
      <c r="B140" s="209" t="str">
        <f>IF($A140="","",VLOOKUP($A140,'Annex 2 EHV charges'!$D:$O,2,0))</f>
        <v>New Export 42</v>
      </c>
      <c r="C140" s="210" t="str">
        <f>IF($A140="","",VLOOKUP($A140,'Annex 2 EHV charges'!$D:$O,3,0))</f>
        <v>New Export 42</v>
      </c>
      <c r="D140" s="209" t="str">
        <f>IF($A140="","",VLOOKUP($A140,'Annex 2 EHV charges'!$D:$O,4,0))</f>
        <v>Sutton Bonnington PV</v>
      </c>
      <c r="E140" s="214" t="str">
        <f>IFERROR(IF(VLOOKUP($A140,'Annex 2 EHV charges'!$D:$O,9,FALSE)=0,"",VLOOKUP($A140,'Annex 2 EHV charges'!$D:$O,9,FALSE)),"")</f>
        <v/>
      </c>
      <c r="F140" s="215">
        <f>IFERROR(IF(VLOOKUP($A140,'Annex 2 EHV charges'!$D:$O,10,FALSE)=0,"",VLOOKUP($A140,'Annex 2 EHV charges'!$D:$O,10,FALSE)),"")</f>
        <v>268.16000000000003</v>
      </c>
      <c r="G140" s="216">
        <f>IFERROR(IF(VLOOKUP($A140,'Annex 2 EHV charges'!$D:$O,11,FALSE)=0,"",VLOOKUP($A140,'Annex 2 EHV charges'!$D:$O,11,FALSE)),"")</f>
        <v>0.06</v>
      </c>
      <c r="H140" s="216">
        <f>IFERROR(IF(VLOOKUP($A140,'Annex 2 EHV charges'!$D:$O,12,FALSE)=0,"",VLOOKUP($A140,'Annex 2 EHV charges'!$D:$O,12,FALSE)),"")</f>
        <v>0.06</v>
      </c>
    </row>
    <row r="141" spans="1:8" x14ac:dyDescent="0.2">
      <c r="A141" s="210" t="str">
        <f t="array" ref="A141">IFERROR(INDEX('Annex 2 EHV charges'!$D$11:$D$260, MATCH(0, IF(ISBLANK('Annex 2 EHV charges'!$D$11:$D$260),1, COUNTIF(A$4:$A140, 'Annex 2 EHV charges'!$D$11:$D$260)), 0)),"")</f>
        <v>New Export 43</v>
      </c>
      <c r="B141" s="209" t="str">
        <f>IF($A141="","",VLOOKUP($A141,'Annex 2 EHV charges'!$D:$O,2,0))</f>
        <v>New Export 43</v>
      </c>
      <c r="C141" s="210" t="str">
        <f>IF($A141="","",VLOOKUP($A141,'Annex 2 EHV charges'!$D:$O,3,0))</f>
        <v>New Export 43</v>
      </c>
      <c r="D141" s="209" t="str">
        <f>IF($A141="","",VLOOKUP($A141,'Annex 2 EHV charges'!$D:$O,4,0))</f>
        <v>Swan Valley Wind Farm</v>
      </c>
      <c r="E141" s="214" t="str">
        <f>IFERROR(IF(VLOOKUP($A141,'Annex 2 EHV charges'!$D:$O,9,FALSE)=0,"",VLOOKUP($A141,'Annex 2 EHV charges'!$D:$O,9,FALSE)),"")</f>
        <v/>
      </c>
      <c r="F141" s="215">
        <f>IFERROR(IF(VLOOKUP($A141,'Annex 2 EHV charges'!$D:$O,10,FALSE)=0,"",VLOOKUP($A141,'Annex 2 EHV charges'!$D:$O,10,FALSE)),"")</f>
        <v>294.31</v>
      </c>
      <c r="G141" s="216">
        <f>IFERROR(IF(VLOOKUP($A141,'Annex 2 EHV charges'!$D:$O,11,FALSE)=0,"",VLOOKUP($A141,'Annex 2 EHV charges'!$D:$O,11,FALSE)),"")</f>
        <v>0.06</v>
      </c>
      <c r="H141" s="216">
        <f>IFERROR(IF(VLOOKUP($A141,'Annex 2 EHV charges'!$D:$O,12,FALSE)=0,"",VLOOKUP($A141,'Annex 2 EHV charges'!$D:$O,12,FALSE)),"")</f>
        <v>0.06</v>
      </c>
    </row>
    <row r="142" spans="1:8" x14ac:dyDescent="0.2">
      <c r="A142" s="210" t="str">
        <f t="array" ref="A142">IFERROR(INDEX('Annex 2 EHV charges'!$D$11:$D$260, MATCH(0, IF(ISBLANK('Annex 2 EHV charges'!$D$11:$D$260),1, COUNTIF(A$4:$A141, 'Annex 2 EHV charges'!$D$11:$D$260)), 0)),"")</f>
        <v>New Export 44</v>
      </c>
      <c r="B142" s="209" t="str">
        <f>IF($A142="","",VLOOKUP($A142,'Annex 2 EHV charges'!$D:$O,2,0))</f>
        <v>New Export 44</v>
      </c>
      <c r="C142" s="210" t="str">
        <f>IF($A142="","",VLOOKUP($A142,'Annex 2 EHV charges'!$D:$O,3,0))</f>
        <v>New Export 44</v>
      </c>
      <c r="D142" s="209" t="str">
        <f>IF($A142="","",VLOOKUP($A142,'Annex 2 EHV charges'!$D:$O,4,0))</f>
        <v>Sywell Aerodrome PV</v>
      </c>
      <c r="E142" s="214" t="str">
        <f>IFERROR(IF(VLOOKUP($A142,'Annex 2 EHV charges'!$D:$O,9,FALSE)=0,"",VLOOKUP($A142,'Annex 2 EHV charges'!$D:$O,9,FALSE)),"")</f>
        <v/>
      </c>
      <c r="F142" s="215">
        <f>IFERROR(IF(VLOOKUP($A142,'Annex 2 EHV charges'!$D:$O,10,FALSE)=0,"",VLOOKUP($A142,'Annex 2 EHV charges'!$D:$O,10,FALSE)),"")</f>
        <v>3106.87</v>
      </c>
      <c r="G142" s="216">
        <f>IFERROR(IF(VLOOKUP($A142,'Annex 2 EHV charges'!$D:$O,11,FALSE)=0,"",VLOOKUP($A142,'Annex 2 EHV charges'!$D:$O,11,FALSE)),"")</f>
        <v>0.06</v>
      </c>
      <c r="H142" s="216">
        <f>IFERROR(IF(VLOOKUP($A142,'Annex 2 EHV charges'!$D:$O,12,FALSE)=0,"",VLOOKUP($A142,'Annex 2 EHV charges'!$D:$O,12,FALSE)),"")</f>
        <v>0.06</v>
      </c>
    </row>
    <row r="143" spans="1:8" x14ac:dyDescent="0.2">
      <c r="A143" s="210" t="str">
        <f t="array" ref="A143">IFERROR(INDEX('Annex 2 EHV charges'!$D$11:$D$260, MATCH(0, IF(ISBLANK('Annex 2 EHV charges'!$D$11:$D$260),1, COUNTIF(A$4:$A142, 'Annex 2 EHV charges'!$D$11:$D$260)), 0)),"")</f>
        <v>New Export 45</v>
      </c>
      <c r="B143" s="209" t="str">
        <f>IF($A143="","",VLOOKUP($A143,'Annex 2 EHV charges'!$D:$O,2,0))</f>
        <v>New Export 45</v>
      </c>
      <c r="C143" s="210" t="str">
        <f>IF($A143="","",VLOOKUP($A143,'Annex 2 EHV charges'!$D:$O,3,0))</f>
        <v>New Export 45</v>
      </c>
      <c r="D143" s="209" t="str">
        <f>IF($A143="","",VLOOKUP($A143,'Annex 2 EHV charges'!$D:$O,4,0))</f>
        <v>Tathall End Solar Farm</v>
      </c>
      <c r="E143" s="214" t="str">
        <f>IFERROR(IF(VLOOKUP($A143,'Annex 2 EHV charges'!$D:$O,9,FALSE)=0,"",VLOOKUP($A143,'Annex 2 EHV charges'!$D:$O,9,FALSE)),"")</f>
        <v/>
      </c>
      <c r="F143" s="215">
        <f>IFERROR(IF(VLOOKUP($A143,'Annex 2 EHV charges'!$D:$O,10,FALSE)=0,"",VLOOKUP($A143,'Annex 2 EHV charges'!$D:$O,10,FALSE)),"")</f>
        <v>1681.36</v>
      </c>
      <c r="G143" s="216">
        <f>IFERROR(IF(VLOOKUP($A143,'Annex 2 EHV charges'!$D:$O,11,FALSE)=0,"",VLOOKUP($A143,'Annex 2 EHV charges'!$D:$O,11,FALSE)),"")</f>
        <v>0.06</v>
      </c>
      <c r="H143" s="216">
        <f>IFERROR(IF(VLOOKUP($A143,'Annex 2 EHV charges'!$D:$O,12,FALSE)=0,"",VLOOKUP($A143,'Annex 2 EHV charges'!$D:$O,12,FALSE)),"")</f>
        <v>0.06</v>
      </c>
    </row>
    <row r="144" spans="1:8" x14ac:dyDescent="0.2">
      <c r="A144" s="210" t="str">
        <f t="array" ref="A144">IFERROR(INDEX('Annex 2 EHV charges'!$D$11:$D$260, MATCH(0, IF(ISBLANK('Annex 2 EHV charges'!$D$11:$D$260),1, COUNTIF(A$4:$A143, 'Annex 2 EHV charges'!$D$11:$D$260)), 0)),"")</f>
        <v>New Export 46</v>
      </c>
      <c r="B144" s="209" t="str">
        <f>IF($A144="","",VLOOKUP($A144,'Annex 2 EHV charges'!$D:$O,2,0))</f>
        <v>New Export 46</v>
      </c>
      <c r="C144" s="210" t="str">
        <f>IF($A144="","",VLOOKUP($A144,'Annex 2 EHV charges'!$D:$O,3,0))</f>
        <v>New Export 46</v>
      </c>
      <c r="D144" s="209" t="str">
        <f>IF($A144="","",VLOOKUP($A144,'Annex 2 EHV charges'!$D:$O,4,0))</f>
        <v>Tithe Farm Solar Farm</v>
      </c>
      <c r="E144" s="214" t="str">
        <f>IFERROR(IF(VLOOKUP($A144,'Annex 2 EHV charges'!$D:$O,9,FALSE)=0,"",VLOOKUP($A144,'Annex 2 EHV charges'!$D:$O,9,FALSE)),"")</f>
        <v/>
      </c>
      <c r="F144" s="215">
        <f>IFERROR(IF(VLOOKUP($A144,'Annex 2 EHV charges'!$D:$O,10,FALSE)=0,"",VLOOKUP($A144,'Annex 2 EHV charges'!$D:$O,10,FALSE)),"")</f>
        <v>504.07</v>
      </c>
      <c r="G144" s="216">
        <f>IFERROR(IF(VLOOKUP($A144,'Annex 2 EHV charges'!$D:$O,11,FALSE)=0,"",VLOOKUP($A144,'Annex 2 EHV charges'!$D:$O,11,FALSE)),"")</f>
        <v>0.06</v>
      </c>
      <c r="H144" s="216">
        <f>IFERROR(IF(VLOOKUP($A144,'Annex 2 EHV charges'!$D:$O,12,FALSE)=0,"",VLOOKUP($A144,'Annex 2 EHV charges'!$D:$O,12,FALSE)),"")</f>
        <v>0.06</v>
      </c>
    </row>
    <row r="145" spans="1:8" x14ac:dyDescent="0.2">
      <c r="A145" s="210" t="str">
        <f t="array" ref="A145">IFERROR(INDEX('Annex 2 EHV charges'!$D$11:$D$260, MATCH(0, IF(ISBLANK('Annex 2 EHV charges'!$D$11:$D$260),1, COUNTIF(A$4:$A144, 'Annex 2 EHV charges'!$D$11:$D$260)), 0)),"")</f>
        <v>New Export 47</v>
      </c>
      <c r="B145" s="209" t="str">
        <f>IF($A145="","",VLOOKUP($A145,'Annex 2 EHV charges'!$D:$O,2,0))</f>
        <v>New Export 47</v>
      </c>
      <c r="C145" s="210" t="str">
        <f>IF($A145="","",VLOOKUP($A145,'Annex 2 EHV charges'!$D:$O,3,0))</f>
        <v>New Export 47</v>
      </c>
      <c r="D145" s="209" t="str">
        <f>IF($A145="","",VLOOKUP($A145,'Annex 2 EHV charges'!$D:$O,4,0))</f>
        <v>Town Farm Harold</v>
      </c>
      <c r="E145" s="214" t="str">
        <f>IFERROR(IF(VLOOKUP($A145,'Annex 2 EHV charges'!$D:$O,9,FALSE)=0,"",VLOOKUP($A145,'Annex 2 EHV charges'!$D:$O,9,FALSE)),"")</f>
        <v/>
      </c>
      <c r="F145" s="215">
        <f>IFERROR(IF(VLOOKUP($A145,'Annex 2 EHV charges'!$D:$O,10,FALSE)=0,"",VLOOKUP($A145,'Annex 2 EHV charges'!$D:$O,10,FALSE)),"")</f>
        <v>269.12</v>
      </c>
      <c r="G145" s="216">
        <f>IFERROR(IF(VLOOKUP($A145,'Annex 2 EHV charges'!$D:$O,11,FALSE)=0,"",VLOOKUP($A145,'Annex 2 EHV charges'!$D:$O,11,FALSE)),"")</f>
        <v>0.06</v>
      </c>
      <c r="H145" s="216">
        <f>IFERROR(IF(VLOOKUP($A145,'Annex 2 EHV charges'!$D:$O,12,FALSE)=0,"",VLOOKUP($A145,'Annex 2 EHV charges'!$D:$O,12,FALSE)),"")</f>
        <v>0.06</v>
      </c>
    </row>
    <row r="146" spans="1:8" x14ac:dyDescent="0.2">
      <c r="A146" s="210">
        <f t="array" ref="A146">IFERROR(INDEX('Annex 2 EHV charges'!$D$11:$D$260, MATCH(0, IF(ISBLANK('Annex 2 EHV charges'!$D$11:$D$260),1, COUNTIF(A$4:$A145, 'Annex 2 EHV charges'!$D$11:$D$260)), 0)),"")</f>
        <v>713</v>
      </c>
      <c r="B146" s="209">
        <f>IF($A146="","",VLOOKUP($A146,'Annex 2 EHV charges'!$D:$O,2,0))</f>
        <v>713</v>
      </c>
      <c r="C146" s="210">
        <f>IF($A146="","",VLOOKUP($A146,'Annex 2 EHV charges'!$D:$O,3,0))</f>
        <v>1170000468024</v>
      </c>
      <c r="D146" s="209" t="str">
        <f>IF($A146="","",VLOOKUP($A146,'Annex 2 EHV charges'!$D:$O,4,0))</f>
        <v>Rolleston Park Solar</v>
      </c>
      <c r="E146" s="214" t="str">
        <f>IFERROR(IF(VLOOKUP($A146,'Annex 2 EHV charges'!$D:$O,9,FALSE)=0,"",VLOOKUP($A146,'Annex 2 EHV charges'!$D:$O,9,FALSE)),"")</f>
        <v/>
      </c>
      <c r="F146" s="215">
        <f>IFERROR(IF(VLOOKUP($A146,'Annex 2 EHV charges'!$D:$O,10,FALSE)=0,"",VLOOKUP($A146,'Annex 2 EHV charges'!$D:$O,10,FALSE)),"")</f>
        <v>634.26</v>
      </c>
      <c r="G146" s="216">
        <f>IFERROR(IF(VLOOKUP($A146,'Annex 2 EHV charges'!$D:$O,11,FALSE)=0,"",VLOOKUP($A146,'Annex 2 EHV charges'!$D:$O,11,FALSE)),"")</f>
        <v>0.06</v>
      </c>
      <c r="H146" s="216">
        <f>IFERROR(IF(VLOOKUP($A146,'Annex 2 EHV charges'!$D:$O,12,FALSE)=0,"",VLOOKUP($A146,'Annex 2 EHV charges'!$D:$O,12,FALSE)),"")</f>
        <v>0.06</v>
      </c>
    </row>
    <row r="147" spans="1:8" x14ac:dyDescent="0.2">
      <c r="A147" s="210" t="str">
        <f t="array" ref="A147">IFERROR(INDEX('Annex 2 EHV charges'!$D$11:$D$260, MATCH(0, IF(ISBLANK('Annex 2 EHV charges'!$D$11:$D$260),1, COUNTIF(A$4:$A146, 'Annex 2 EHV charges'!$D$11:$D$260)), 0)),"")</f>
        <v>New Export 49</v>
      </c>
      <c r="B147" s="209" t="str">
        <f>IF($A147="","",VLOOKUP($A147,'Annex 2 EHV charges'!$D:$O,2,0))</f>
        <v>New Export 49</v>
      </c>
      <c r="C147" s="210" t="str">
        <f>IF($A147="","",VLOOKUP($A147,'Annex 2 EHV charges'!$D:$O,3,0))</f>
        <v>New Export 49</v>
      </c>
      <c r="D147" s="209" t="str">
        <f>IF($A147="","",VLOOKUP($A147,'Annex 2 EHV charges'!$D:$O,4,0))</f>
        <v>Whitsundoles Solar Farm</v>
      </c>
      <c r="E147" s="214" t="str">
        <f>IFERROR(IF(VLOOKUP($A147,'Annex 2 EHV charges'!$D:$O,9,FALSE)=0,"",VLOOKUP($A147,'Annex 2 EHV charges'!$D:$O,9,FALSE)),"")</f>
        <v/>
      </c>
      <c r="F147" s="215">
        <f>IFERROR(IF(VLOOKUP($A147,'Annex 2 EHV charges'!$D:$O,10,FALSE)=0,"",VLOOKUP($A147,'Annex 2 EHV charges'!$D:$O,10,FALSE)),"")</f>
        <v>2901.53</v>
      </c>
      <c r="G147" s="216">
        <f>IFERROR(IF(VLOOKUP($A147,'Annex 2 EHV charges'!$D:$O,11,FALSE)=0,"",VLOOKUP($A147,'Annex 2 EHV charges'!$D:$O,11,FALSE)),"")</f>
        <v>0.06</v>
      </c>
      <c r="H147" s="216">
        <f>IFERROR(IF(VLOOKUP($A147,'Annex 2 EHV charges'!$D:$O,12,FALSE)=0,"",VLOOKUP($A147,'Annex 2 EHV charges'!$D:$O,12,FALSE)),"")</f>
        <v>0.06</v>
      </c>
    </row>
    <row r="148" spans="1:8" x14ac:dyDescent="0.2">
      <c r="A148" s="210" t="str">
        <f t="array" ref="A148">IFERROR(INDEX('Annex 2 EHV charges'!$D$11:$D$260, MATCH(0, IF(ISBLANK('Annex 2 EHV charges'!$D$11:$D$260),1, COUNTIF(A$4:$A147, 'Annex 2 EHV charges'!$D$11:$D$260)), 0)),"")</f>
        <v>New Export 50</v>
      </c>
      <c r="B148" s="209" t="str">
        <f>IF($A148="","",VLOOKUP($A148,'Annex 2 EHV charges'!$D:$O,2,0))</f>
        <v>New Export 50</v>
      </c>
      <c r="C148" s="210" t="str">
        <f>IF($A148="","",VLOOKUP($A148,'Annex 2 EHV charges'!$D:$O,3,0))</f>
        <v>New Export 50</v>
      </c>
      <c r="D148" s="209" t="str">
        <f>IF($A148="","",VLOOKUP($A148,'Annex 2 EHV charges'!$D:$O,4,0))</f>
        <v>Wide Lane Solar Farm</v>
      </c>
      <c r="E148" s="214" t="str">
        <f>IFERROR(IF(VLOOKUP($A148,'Annex 2 EHV charges'!$D:$O,9,FALSE)=0,"",VLOOKUP($A148,'Annex 2 EHV charges'!$D:$O,9,FALSE)),"")</f>
        <v/>
      </c>
      <c r="F148" s="215">
        <f>IFERROR(IF(VLOOKUP($A148,'Annex 2 EHV charges'!$D:$O,10,FALSE)=0,"",VLOOKUP($A148,'Annex 2 EHV charges'!$D:$O,10,FALSE)),"")</f>
        <v>266.7</v>
      </c>
      <c r="G148" s="216">
        <f>IFERROR(IF(VLOOKUP($A148,'Annex 2 EHV charges'!$D:$O,11,FALSE)=0,"",VLOOKUP($A148,'Annex 2 EHV charges'!$D:$O,11,FALSE)),"")</f>
        <v>0.06</v>
      </c>
      <c r="H148" s="216">
        <f>IFERROR(IF(VLOOKUP($A148,'Annex 2 EHV charges'!$D:$O,12,FALSE)=0,"",VLOOKUP($A148,'Annex 2 EHV charges'!$D:$O,12,FALSE)),"")</f>
        <v>0.06</v>
      </c>
    </row>
    <row r="149" spans="1:8" x14ac:dyDescent="0.2">
      <c r="A149" s="210" t="str">
        <f t="array" ref="A149">IFERROR(INDEX('Annex 2 EHV charges'!$D$11:$D$260, MATCH(0, IF(ISBLANK('Annex 2 EHV charges'!$D$11:$D$260),1, COUNTIF(A$4:$A148, 'Annex 2 EHV charges'!$D$11:$D$260)), 0)),"")</f>
        <v>New Export 51</v>
      </c>
      <c r="B149" s="209" t="str">
        <f>IF($A149="","",VLOOKUP($A149,'Annex 2 EHV charges'!$D:$O,2,0))</f>
        <v>New Export 51</v>
      </c>
      <c r="C149" s="210" t="str">
        <f>IF($A149="","",VLOOKUP($A149,'Annex 2 EHV charges'!$D:$O,3,0))</f>
        <v>New Export 51</v>
      </c>
      <c r="D149" s="209" t="str">
        <f>IF($A149="","",VLOOKUP($A149,'Annex 2 EHV charges'!$D:$O,4,0))</f>
        <v>Wilsthorpe Farm</v>
      </c>
      <c r="E149" s="214" t="str">
        <f>IFERROR(IF(VLOOKUP($A149,'Annex 2 EHV charges'!$D:$O,9,FALSE)=0,"",VLOOKUP($A149,'Annex 2 EHV charges'!$D:$O,9,FALSE)),"")</f>
        <v/>
      </c>
      <c r="F149" s="215">
        <f>IFERROR(IF(VLOOKUP($A149,'Annex 2 EHV charges'!$D:$O,10,FALSE)=0,"",VLOOKUP($A149,'Annex 2 EHV charges'!$D:$O,10,FALSE)),"")</f>
        <v>242.42</v>
      </c>
      <c r="G149" s="216">
        <f>IFERROR(IF(VLOOKUP($A149,'Annex 2 EHV charges'!$D:$O,11,FALSE)=0,"",VLOOKUP($A149,'Annex 2 EHV charges'!$D:$O,11,FALSE)),"")</f>
        <v>0.06</v>
      </c>
      <c r="H149" s="216">
        <f>IFERROR(IF(VLOOKUP($A149,'Annex 2 EHV charges'!$D:$O,12,FALSE)=0,"",VLOOKUP($A149,'Annex 2 EHV charges'!$D:$O,12,FALSE)),"")</f>
        <v>0.06</v>
      </c>
    </row>
    <row r="150" spans="1:8" x14ac:dyDescent="0.2">
      <c r="A150" s="210" t="str">
        <f t="array" ref="A150">IFERROR(INDEX('Annex 2 EHV charges'!$D$11:$D$260, MATCH(0, IF(ISBLANK('Annex 2 EHV charges'!$D$11:$D$260),1, COUNTIF(A$4:$A149, 'Annex 2 EHV charges'!$D$11:$D$260)), 0)),"")</f>
        <v/>
      </c>
      <c r="B150" s="209" t="str">
        <f>IF($A150="","",VLOOKUP($A150,'Annex 2 EHV charges'!$D:$O,2,0))</f>
        <v/>
      </c>
      <c r="C150" s="210" t="str">
        <f>IF($A150="","",VLOOKUP($A150,'Annex 2 EHV charges'!$D:$O,3,0))</f>
        <v/>
      </c>
      <c r="D150" s="209" t="str">
        <f>IF($A150="","",VLOOKUP($A150,'Annex 2 EHV charges'!$D:$O,4,0))</f>
        <v/>
      </c>
      <c r="E150" s="214" t="str">
        <f>IFERROR(IF(VLOOKUP($A150,'Annex 2 EHV charges'!$D:$O,9,FALSE)=0,"",VLOOKUP($A150,'Annex 2 EHV charges'!$D:$O,9,FALSE)),"")</f>
        <v/>
      </c>
      <c r="F150" s="215" t="str">
        <f>IFERROR(IF(VLOOKUP($A150,'Annex 2 EHV charges'!$D:$O,10,FALSE)=0,"",VLOOKUP($A150,'Annex 2 EHV charges'!$D:$O,10,FALSE)),"")</f>
        <v/>
      </c>
      <c r="G150" s="216" t="str">
        <f>IFERROR(IF(VLOOKUP($A150,'Annex 2 EHV charges'!$D:$O,11,FALSE)=0,"",VLOOKUP($A150,'Annex 2 EHV charges'!$D:$O,11,FALSE)),"")</f>
        <v/>
      </c>
      <c r="H150" s="216" t="str">
        <f>IFERROR(IF(VLOOKUP($A150,'Annex 2 EHV charges'!$D:$O,12,FALSE)=0,"",VLOOKUP($A150,'Annex 2 EHV charges'!$D:$O,12,FALSE)),"")</f>
        <v/>
      </c>
    </row>
    <row r="151" spans="1:8" x14ac:dyDescent="0.2">
      <c r="A151" s="210" t="str">
        <f t="array" ref="A151">IFERROR(INDEX('Annex 2 EHV charges'!$D$11:$D$260, MATCH(0, IF(ISBLANK('Annex 2 EHV charges'!$D$11:$D$260),1, COUNTIF(A$4:$A150, 'Annex 2 EHV charges'!$D$11:$D$260)), 0)),"")</f>
        <v/>
      </c>
      <c r="B151" s="209" t="str">
        <f>IF($A151="","",VLOOKUP($A151,'Annex 2 EHV charges'!$D:$O,2,0))</f>
        <v/>
      </c>
      <c r="C151" s="210" t="str">
        <f>IF($A151="","",VLOOKUP($A151,'Annex 2 EHV charges'!$D:$O,3,0))</f>
        <v/>
      </c>
      <c r="D151" s="209" t="str">
        <f>IF($A151="","",VLOOKUP($A151,'Annex 2 EHV charges'!$D:$O,4,0))</f>
        <v/>
      </c>
      <c r="E151" s="214" t="str">
        <f>IFERROR(IF(VLOOKUP($A151,'Annex 2 EHV charges'!$D:$O,9,FALSE)=0,"",VLOOKUP($A151,'Annex 2 EHV charges'!$D:$O,9,FALSE)),"")</f>
        <v/>
      </c>
      <c r="F151" s="215" t="str">
        <f>IFERROR(IF(VLOOKUP($A151,'Annex 2 EHV charges'!$D:$O,10,FALSE)=0,"",VLOOKUP($A151,'Annex 2 EHV charges'!$D:$O,10,FALSE)),"")</f>
        <v/>
      </c>
      <c r="G151" s="216" t="str">
        <f>IFERROR(IF(VLOOKUP($A151,'Annex 2 EHV charges'!$D:$O,11,FALSE)=0,"",VLOOKUP($A151,'Annex 2 EHV charges'!$D:$O,11,FALSE)),"")</f>
        <v/>
      </c>
      <c r="H151" s="216" t="str">
        <f>IFERROR(IF(VLOOKUP($A151,'Annex 2 EHV charges'!$D:$O,12,FALSE)=0,"",VLOOKUP($A151,'Annex 2 EHV charges'!$D:$O,12,FALSE)),"")</f>
        <v/>
      </c>
    </row>
    <row r="152" spans="1:8" x14ac:dyDescent="0.2">
      <c r="A152" s="210" t="str">
        <f t="array" ref="A152">IFERROR(INDEX('Annex 2 EHV charges'!$D$11:$D$260, MATCH(0, IF(ISBLANK('Annex 2 EHV charges'!$D$11:$D$260),1, COUNTIF(A$4:$A151, 'Annex 2 EHV charges'!$D$11:$D$260)), 0)),"")</f>
        <v/>
      </c>
      <c r="B152" s="209" t="str">
        <f>IF($A152="","",VLOOKUP($A152,'Annex 2 EHV charges'!$D:$O,2,0))</f>
        <v/>
      </c>
      <c r="C152" s="210" t="str">
        <f>IF($A152="","",VLOOKUP($A152,'Annex 2 EHV charges'!$D:$O,3,0))</f>
        <v/>
      </c>
      <c r="D152" s="209" t="str">
        <f>IF($A152="","",VLOOKUP($A152,'Annex 2 EHV charges'!$D:$O,4,0))</f>
        <v/>
      </c>
      <c r="E152" s="214" t="str">
        <f>IFERROR(IF(VLOOKUP($A152,'Annex 2 EHV charges'!$D:$O,9,FALSE)=0,"",VLOOKUP($A152,'Annex 2 EHV charges'!$D:$O,9,FALSE)),"")</f>
        <v/>
      </c>
      <c r="F152" s="215" t="str">
        <f>IFERROR(IF(VLOOKUP($A152,'Annex 2 EHV charges'!$D:$O,10,FALSE)=0,"",VLOOKUP($A152,'Annex 2 EHV charges'!$D:$O,10,FALSE)),"")</f>
        <v/>
      </c>
      <c r="G152" s="216" t="str">
        <f>IFERROR(IF(VLOOKUP($A152,'Annex 2 EHV charges'!$D:$O,11,FALSE)=0,"",VLOOKUP($A152,'Annex 2 EHV charges'!$D:$O,11,FALSE)),"")</f>
        <v/>
      </c>
      <c r="H152" s="216" t="str">
        <f>IFERROR(IF(VLOOKUP($A152,'Annex 2 EHV charges'!$D:$O,12,FALSE)=0,"",VLOOKUP($A152,'Annex 2 EHV charges'!$D:$O,12,FALSE)),"")</f>
        <v/>
      </c>
    </row>
    <row r="153" spans="1:8" x14ac:dyDescent="0.2">
      <c r="A153" s="210" t="str">
        <f t="array" ref="A153">IFERROR(INDEX('Annex 2 EHV charges'!$D$11:$D$260, MATCH(0, IF(ISBLANK('Annex 2 EHV charges'!$D$11:$D$260),1, COUNTIF(A$4:$A152, 'Annex 2 EHV charges'!$D$11:$D$260)), 0)),"")</f>
        <v/>
      </c>
      <c r="B153" s="209" t="str">
        <f>IF($A153="","",VLOOKUP($A153,'Annex 2 EHV charges'!$D:$O,2,0))</f>
        <v/>
      </c>
      <c r="C153" s="210" t="str">
        <f>IF($A153="","",VLOOKUP($A153,'Annex 2 EHV charges'!$D:$O,3,0))</f>
        <v/>
      </c>
      <c r="D153" s="209" t="str">
        <f>IF($A153="","",VLOOKUP($A153,'Annex 2 EHV charges'!$D:$O,4,0))</f>
        <v/>
      </c>
      <c r="E153" s="214" t="str">
        <f>IFERROR(IF(VLOOKUP($A153,'Annex 2 EHV charges'!$D:$O,9,FALSE)=0,"",VLOOKUP($A153,'Annex 2 EHV charges'!$D:$O,9,FALSE)),"")</f>
        <v/>
      </c>
      <c r="F153" s="215" t="str">
        <f>IFERROR(IF(VLOOKUP($A153,'Annex 2 EHV charges'!$D:$O,10,FALSE)=0,"",VLOOKUP($A153,'Annex 2 EHV charges'!$D:$O,10,FALSE)),"")</f>
        <v/>
      </c>
      <c r="G153" s="216" t="str">
        <f>IFERROR(IF(VLOOKUP($A153,'Annex 2 EHV charges'!$D:$O,11,FALSE)=0,"",VLOOKUP($A153,'Annex 2 EHV charges'!$D:$O,11,FALSE)),"")</f>
        <v/>
      </c>
      <c r="H153" s="216" t="str">
        <f>IFERROR(IF(VLOOKUP($A153,'Annex 2 EHV charges'!$D:$O,12,FALSE)=0,"",VLOOKUP($A153,'Annex 2 EHV charges'!$D:$O,12,FALSE)),"")</f>
        <v/>
      </c>
    </row>
    <row r="154" spans="1:8" x14ac:dyDescent="0.2">
      <c r="A154" s="210" t="str">
        <f t="array" ref="A154">IFERROR(INDEX('Annex 2 EHV charges'!$D$11:$D$260, MATCH(0, IF(ISBLANK('Annex 2 EHV charges'!$D$11:$D$260),1, COUNTIF(A$4:$A153, 'Annex 2 EHV charges'!$D$11:$D$260)), 0)),"")</f>
        <v/>
      </c>
      <c r="B154" s="209" t="str">
        <f>IF($A154="","",VLOOKUP($A154,'Annex 2 EHV charges'!$D:$O,2,0))</f>
        <v/>
      </c>
      <c r="C154" s="210" t="str">
        <f>IF($A154="","",VLOOKUP($A154,'Annex 2 EHV charges'!$D:$O,3,0))</f>
        <v/>
      </c>
      <c r="D154" s="209" t="str">
        <f>IF($A154="","",VLOOKUP($A154,'Annex 2 EHV charges'!$D:$O,4,0))</f>
        <v/>
      </c>
      <c r="E154" s="214" t="str">
        <f>IFERROR(IF(VLOOKUP($A154,'Annex 2 EHV charges'!$D:$O,9,FALSE)=0,"",VLOOKUP($A154,'Annex 2 EHV charges'!$D:$O,9,FALSE)),"")</f>
        <v/>
      </c>
      <c r="F154" s="215" t="str">
        <f>IFERROR(IF(VLOOKUP($A154,'Annex 2 EHV charges'!$D:$O,10,FALSE)=0,"",VLOOKUP($A154,'Annex 2 EHV charges'!$D:$O,10,FALSE)),"")</f>
        <v/>
      </c>
      <c r="G154" s="216" t="str">
        <f>IFERROR(IF(VLOOKUP($A154,'Annex 2 EHV charges'!$D:$O,11,FALSE)=0,"",VLOOKUP($A154,'Annex 2 EHV charges'!$D:$O,11,FALSE)),"")</f>
        <v/>
      </c>
      <c r="H154" s="216" t="str">
        <f>IFERROR(IF(VLOOKUP($A154,'Annex 2 EHV charges'!$D:$O,12,FALSE)=0,"",VLOOKUP($A154,'Annex 2 EHV charges'!$D:$O,12,FALSE)),"")</f>
        <v/>
      </c>
    </row>
    <row r="155" spans="1:8" x14ac:dyDescent="0.2">
      <c r="A155" s="210" t="str">
        <f t="array" ref="A155">IFERROR(INDEX('Annex 2 EHV charges'!$D$11:$D$260, MATCH(0, IF(ISBLANK('Annex 2 EHV charges'!$D$11:$D$260),1, COUNTIF(A$4:$A154, 'Annex 2 EHV charges'!$D$11:$D$260)), 0)),"")</f>
        <v/>
      </c>
      <c r="B155" s="209" t="str">
        <f>IF($A155="","",VLOOKUP($A155,'Annex 2 EHV charges'!$D:$O,2,0))</f>
        <v/>
      </c>
      <c r="C155" s="210" t="str">
        <f>IF($A155="","",VLOOKUP($A155,'Annex 2 EHV charges'!$D:$O,3,0))</f>
        <v/>
      </c>
      <c r="D155" s="209" t="str">
        <f>IF($A155="","",VLOOKUP($A155,'Annex 2 EHV charges'!$D:$O,4,0))</f>
        <v/>
      </c>
      <c r="E155" s="214" t="str">
        <f>IFERROR(IF(VLOOKUP($A155,'Annex 2 EHV charges'!$D:$O,9,FALSE)=0,"",VLOOKUP($A155,'Annex 2 EHV charges'!$D:$O,9,FALSE)),"")</f>
        <v/>
      </c>
      <c r="F155" s="215" t="str">
        <f>IFERROR(IF(VLOOKUP($A155,'Annex 2 EHV charges'!$D:$O,10,FALSE)=0,"",VLOOKUP($A155,'Annex 2 EHV charges'!$D:$O,10,FALSE)),"")</f>
        <v/>
      </c>
      <c r="G155" s="216" t="str">
        <f>IFERROR(IF(VLOOKUP($A155,'Annex 2 EHV charges'!$D:$O,11,FALSE)=0,"",VLOOKUP($A155,'Annex 2 EHV charges'!$D:$O,11,FALSE)),"")</f>
        <v/>
      </c>
      <c r="H155" s="216" t="str">
        <f>IFERROR(IF(VLOOKUP($A155,'Annex 2 EHV charges'!$D:$O,12,FALSE)=0,"",VLOOKUP($A155,'Annex 2 EHV charges'!$D:$O,12,FALSE)),"")</f>
        <v/>
      </c>
    </row>
    <row r="156" spans="1:8" x14ac:dyDescent="0.2">
      <c r="A156" s="210" t="str">
        <f t="array" ref="A156">IFERROR(INDEX('Annex 2 EHV charges'!$D$11:$D$260, MATCH(0, IF(ISBLANK('Annex 2 EHV charges'!$D$11:$D$260),1, COUNTIF(A$4:$A155, 'Annex 2 EHV charges'!$D$11:$D$260)), 0)),"")</f>
        <v/>
      </c>
      <c r="B156" s="209" t="str">
        <f>IF($A156="","",VLOOKUP($A156,'Annex 2 EHV charges'!$D:$O,2,0))</f>
        <v/>
      </c>
      <c r="C156" s="210" t="str">
        <f>IF($A156="","",VLOOKUP($A156,'Annex 2 EHV charges'!$D:$O,3,0))</f>
        <v/>
      </c>
      <c r="D156" s="209" t="str">
        <f>IF($A156="","",VLOOKUP($A156,'Annex 2 EHV charges'!$D:$O,4,0))</f>
        <v/>
      </c>
      <c r="E156" s="214" t="str">
        <f>IFERROR(IF(VLOOKUP($A156,'Annex 2 EHV charges'!$D:$O,9,FALSE)=0,"",VLOOKUP($A156,'Annex 2 EHV charges'!$D:$O,9,FALSE)),"")</f>
        <v/>
      </c>
      <c r="F156" s="215" t="str">
        <f>IFERROR(IF(VLOOKUP($A156,'Annex 2 EHV charges'!$D:$O,10,FALSE)=0,"",VLOOKUP($A156,'Annex 2 EHV charges'!$D:$O,10,FALSE)),"")</f>
        <v/>
      </c>
      <c r="G156" s="216" t="str">
        <f>IFERROR(IF(VLOOKUP($A156,'Annex 2 EHV charges'!$D:$O,11,FALSE)=0,"",VLOOKUP($A156,'Annex 2 EHV charges'!$D:$O,11,FALSE)),"")</f>
        <v/>
      </c>
      <c r="H156" s="216" t="str">
        <f>IFERROR(IF(VLOOKUP($A156,'Annex 2 EHV charges'!$D:$O,12,FALSE)=0,"",VLOOKUP($A156,'Annex 2 EHV charges'!$D:$O,12,FALSE)),"")</f>
        <v/>
      </c>
    </row>
    <row r="157" spans="1:8" x14ac:dyDescent="0.2">
      <c r="A157" s="210" t="str">
        <f t="array" ref="A157">IFERROR(INDEX('Annex 2 EHV charges'!$D$11:$D$260, MATCH(0, IF(ISBLANK('Annex 2 EHV charges'!$D$11:$D$260),1, COUNTIF(A$4:$A156, 'Annex 2 EHV charges'!$D$11:$D$260)), 0)),"")</f>
        <v/>
      </c>
      <c r="B157" s="209" t="str">
        <f>IF($A157="","",VLOOKUP($A157,'Annex 2 EHV charges'!$D:$O,2,0))</f>
        <v/>
      </c>
      <c r="C157" s="210" t="str">
        <f>IF($A157="","",VLOOKUP($A157,'Annex 2 EHV charges'!$D:$O,3,0))</f>
        <v/>
      </c>
      <c r="D157" s="209" t="str">
        <f>IF($A157="","",VLOOKUP($A157,'Annex 2 EHV charges'!$D:$O,4,0))</f>
        <v/>
      </c>
      <c r="E157" s="214" t="str">
        <f>IFERROR(IF(VLOOKUP($A157,'Annex 2 EHV charges'!$D:$O,9,FALSE)=0,"",VLOOKUP($A157,'Annex 2 EHV charges'!$D:$O,9,FALSE)),"")</f>
        <v/>
      </c>
      <c r="F157" s="215" t="str">
        <f>IFERROR(IF(VLOOKUP($A157,'Annex 2 EHV charges'!$D:$O,10,FALSE)=0,"",VLOOKUP($A157,'Annex 2 EHV charges'!$D:$O,10,FALSE)),"")</f>
        <v/>
      </c>
      <c r="G157" s="216" t="str">
        <f>IFERROR(IF(VLOOKUP($A157,'Annex 2 EHV charges'!$D:$O,11,FALSE)=0,"",VLOOKUP($A157,'Annex 2 EHV charges'!$D:$O,11,FALSE)),"")</f>
        <v/>
      </c>
      <c r="H157" s="216" t="str">
        <f>IFERROR(IF(VLOOKUP($A157,'Annex 2 EHV charges'!$D:$O,12,FALSE)=0,"",VLOOKUP($A157,'Annex 2 EHV charges'!$D:$O,12,FALSE)),"")</f>
        <v/>
      </c>
    </row>
    <row r="158" spans="1:8" x14ac:dyDescent="0.2">
      <c r="A158" s="210" t="str">
        <f t="array" ref="A158">IFERROR(INDEX('Annex 2 EHV charges'!$D$11:$D$260, MATCH(0, IF(ISBLANK('Annex 2 EHV charges'!$D$11:$D$260),1, COUNTIF(A$4:$A157, 'Annex 2 EHV charges'!$D$11:$D$260)), 0)),"")</f>
        <v/>
      </c>
      <c r="B158" s="209" t="str">
        <f>IF($A158="","",VLOOKUP($A158,'Annex 2 EHV charges'!$D:$O,2,0))</f>
        <v/>
      </c>
      <c r="C158" s="210" t="str">
        <f>IF($A158="","",VLOOKUP($A158,'Annex 2 EHV charges'!$D:$O,3,0))</f>
        <v/>
      </c>
      <c r="D158" s="209" t="str">
        <f>IF($A158="","",VLOOKUP($A158,'Annex 2 EHV charges'!$D:$O,4,0))</f>
        <v/>
      </c>
      <c r="E158" s="214" t="str">
        <f>IFERROR(IF(VLOOKUP($A158,'Annex 2 EHV charges'!$D:$O,9,FALSE)=0,"",VLOOKUP($A158,'Annex 2 EHV charges'!$D:$O,9,FALSE)),"")</f>
        <v/>
      </c>
      <c r="F158" s="215" t="str">
        <f>IFERROR(IF(VLOOKUP($A158,'Annex 2 EHV charges'!$D:$O,10,FALSE)=0,"",VLOOKUP($A158,'Annex 2 EHV charges'!$D:$O,10,FALSE)),"")</f>
        <v/>
      </c>
      <c r="G158" s="216" t="str">
        <f>IFERROR(IF(VLOOKUP($A158,'Annex 2 EHV charges'!$D:$O,11,FALSE)=0,"",VLOOKUP($A158,'Annex 2 EHV charges'!$D:$O,11,FALSE)),"")</f>
        <v/>
      </c>
      <c r="H158" s="216" t="str">
        <f>IFERROR(IF(VLOOKUP($A158,'Annex 2 EHV charges'!$D:$O,12,FALSE)=0,"",VLOOKUP($A158,'Annex 2 EHV charges'!$D:$O,12,FALSE)),"")</f>
        <v/>
      </c>
    </row>
    <row r="159" spans="1:8" x14ac:dyDescent="0.2">
      <c r="A159" s="210" t="str">
        <f t="array" ref="A159">IFERROR(INDEX('Annex 2 EHV charges'!$D$11:$D$260, MATCH(0, IF(ISBLANK('Annex 2 EHV charges'!$D$11:$D$260),1, COUNTIF(A$4:$A158, 'Annex 2 EHV charges'!$D$11:$D$260)), 0)),"")</f>
        <v/>
      </c>
      <c r="B159" s="209" t="str">
        <f>IF($A159="","",VLOOKUP($A159,'Annex 2 EHV charges'!$D:$O,2,0))</f>
        <v/>
      </c>
      <c r="C159" s="210" t="str">
        <f>IF($A159="","",VLOOKUP($A159,'Annex 2 EHV charges'!$D:$O,3,0))</f>
        <v/>
      </c>
      <c r="D159" s="209" t="str">
        <f>IF($A159="","",VLOOKUP($A159,'Annex 2 EHV charges'!$D:$O,4,0))</f>
        <v/>
      </c>
      <c r="E159" s="214" t="str">
        <f>IFERROR(IF(VLOOKUP($A159,'Annex 2 EHV charges'!$D:$O,9,FALSE)=0,"",VLOOKUP($A159,'Annex 2 EHV charges'!$D:$O,9,FALSE)),"")</f>
        <v/>
      </c>
      <c r="F159" s="215" t="str">
        <f>IFERROR(IF(VLOOKUP($A159,'Annex 2 EHV charges'!$D:$O,10,FALSE)=0,"",VLOOKUP($A159,'Annex 2 EHV charges'!$D:$O,10,FALSE)),"")</f>
        <v/>
      </c>
      <c r="G159" s="216" t="str">
        <f>IFERROR(IF(VLOOKUP($A159,'Annex 2 EHV charges'!$D:$O,11,FALSE)=0,"",VLOOKUP($A159,'Annex 2 EHV charges'!$D:$O,11,FALSE)),"")</f>
        <v/>
      </c>
      <c r="H159" s="216" t="str">
        <f>IFERROR(IF(VLOOKUP($A159,'Annex 2 EHV charges'!$D:$O,12,FALSE)=0,"",VLOOKUP($A159,'Annex 2 EHV charges'!$D:$O,12,FALSE)),"")</f>
        <v/>
      </c>
    </row>
    <row r="160" spans="1:8" x14ac:dyDescent="0.2">
      <c r="A160" s="210" t="str">
        <f t="array" ref="A160">IFERROR(INDEX('Annex 2 EHV charges'!$D$11:$D$260, MATCH(0, IF(ISBLANK('Annex 2 EHV charges'!$D$11:$D$260),1, COUNTIF(A$4:$A159, 'Annex 2 EHV charges'!$D$11:$D$260)), 0)),"")</f>
        <v/>
      </c>
      <c r="B160" s="209" t="str">
        <f>IF($A160="","",VLOOKUP($A160,'Annex 2 EHV charges'!$D:$O,2,0))</f>
        <v/>
      </c>
      <c r="C160" s="210" t="str">
        <f>IF($A160="","",VLOOKUP($A160,'Annex 2 EHV charges'!$D:$O,3,0))</f>
        <v/>
      </c>
      <c r="D160" s="209" t="str">
        <f>IF($A160="","",VLOOKUP($A160,'Annex 2 EHV charges'!$D:$O,4,0))</f>
        <v/>
      </c>
      <c r="E160" s="214" t="str">
        <f>IFERROR(IF(VLOOKUP($A160,'Annex 2 EHV charges'!$D:$O,9,FALSE)=0,"",VLOOKUP($A160,'Annex 2 EHV charges'!$D:$O,9,FALSE)),"")</f>
        <v/>
      </c>
      <c r="F160" s="215" t="str">
        <f>IFERROR(IF(VLOOKUP($A160,'Annex 2 EHV charges'!$D:$O,10,FALSE)=0,"",VLOOKUP($A160,'Annex 2 EHV charges'!$D:$O,10,FALSE)),"")</f>
        <v/>
      </c>
      <c r="G160" s="216" t="str">
        <f>IFERROR(IF(VLOOKUP($A160,'Annex 2 EHV charges'!$D:$O,11,FALSE)=0,"",VLOOKUP($A160,'Annex 2 EHV charges'!$D:$O,11,FALSE)),"")</f>
        <v/>
      </c>
      <c r="H160" s="216" t="str">
        <f>IFERROR(IF(VLOOKUP($A160,'Annex 2 EHV charges'!$D:$O,12,FALSE)=0,"",VLOOKUP($A160,'Annex 2 EHV charges'!$D:$O,12,FALSE)),"")</f>
        <v/>
      </c>
    </row>
    <row r="161" spans="1:8" x14ac:dyDescent="0.2">
      <c r="A161" s="210" t="str">
        <f t="array" ref="A161">IFERROR(INDEX('Annex 2 EHV charges'!$D$11:$D$260, MATCH(0, IF(ISBLANK('Annex 2 EHV charges'!$D$11:$D$260),1, COUNTIF(A$4:$A160, 'Annex 2 EHV charges'!$D$11:$D$260)), 0)),"")</f>
        <v/>
      </c>
      <c r="B161" s="209" t="str">
        <f>IF($A161="","",VLOOKUP($A161,'Annex 2 EHV charges'!$D:$O,2,0))</f>
        <v/>
      </c>
      <c r="C161" s="210" t="str">
        <f>IF($A161="","",VLOOKUP($A161,'Annex 2 EHV charges'!$D:$O,3,0))</f>
        <v/>
      </c>
      <c r="D161" s="209" t="str">
        <f>IF($A161="","",VLOOKUP($A161,'Annex 2 EHV charges'!$D:$O,4,0))</f>
        <v/>
      </c>
      <c r="E161" s="214" t="str">
        <f>IFERROR(IF(VLOOKUP($A161,'Annex 2 EHV charges'!$D:$O,9,FALSE)=0,"",VLOOKUP($A161,'Annex 2 EHV charges'!$D:$O,9,FALSE)),"")</f>
        <v/>
      </c>
      <c r="F161" s="215" t="str">
        <f>IFERROR(IF(VLOOKUP($A161,'Annex 2 EHV charges'!$D:$O,10,FALSE)=0,"",VLOOKUP($A161,'Annex 2 EHV charges'!$D:$O,10,FALSE)),"")</f>
        <v/>
      </c>
      <c r="G161" s="216" t="str">
        <f>IFERROR(IF(VLOOKUP($A161,'Annex 2 EHV charges'!$D:$O,11,FALSE)=0,"",VLOOKUP($A161,'Annex 2 EHV charges'!$D:$O,11,FALSE)),"")</f>
        <v/>
      </c>
      <c r="H161" s="216" t="str">
        <f>IFERROR(IF(VLOOKUP($A161,'Annex 2 EHV charges'!$D:$O,12,FALSE)=0,"",VLOOKUP($A161,'Annex 2 EHV charges'!$D:$O,12,FALSE)),"")</f>
        <v/>
      </c>
    </row>
    <row r="162" spans="1:8" x14ac:dyDescent="0.2">
      <c r="A162" s="210" t="str">
        <f t="array" ref="A162">IFERROR(INDEX('Annex 2 EHV charges'!$D$11:$D$260, MATCH(0, IF(ISBLANK('Annex 2 EHV charges'!$D$11:$D$260),1, COUNTIF(A$4:$A161, 'Annex 2 EHV charges'!$D$11:$D$260)), 0)),"")</f>
        <v/>
      </c>
      <c r="B162" s="209" t="str">
        <f>IF($A162="","",VLOOKUP($A162,'Annex 2 EHV charges'!$D:$O,2,0))</f>
        <v/>
      </c>
      <c r="C162" s="210" t="str">
        <f>IF($A162="","",VLOOKUP($A162,'Annex 2 EHV charges'!$D:$O,3,0))</f>
        <v/>
      </c>
      <c r="D162" s="209" t="str">
        <f>IF($A162="","",VLOOKUP($A162,'Annex 2 EHV charges'!$D:$O,4,0))</f>
        <v/>
      </c>
      <c r="E162" s="214" t="str">
        <f>IFERROR(IF(VLOOKUP($A162,'Annex 2 EHV charges'!$D:$O,9,FALSE)=0,"",VLOOKUP($A162,'Annex 2 EHV charges'!$D:$O,9,FALSE)),"")</f>
        <v/>
      </c>
      <c r="F162" s="215" t="str">
        <f>IFERROR(IF(VLOOKUP($A162,'Annex 2 EHV charges'!$D:$O,10,FALSE)=0,"",VLOOKUP($A162,'Annex 2 EHV charges'!$D:$O,10,FALSE)),"")</f>
        <v/>
      </c>
      <c r="G162" s="216" t="str">
        <f>IFERROR(IF(VLOOKUP($A162,'Annex 2 EHV charges'!$D:$O,11,FALSE)=0,"",VLOOKUP($A162,'Annex 2 EHV charges'!$D:$O,11,FALSE)),"")</f>
        <v/>
      </c>
      <c r="H162" s="216" t="str">
        <f>IFERROR(IF(VLOOKUP($A162,'Annex 2 EHV charges'!$D:$O,12,FALSE)=0,"",VLOOKUP($A162,'Annex 2 EHV charges'!$D:$O,12,FALSE)),"")</f>
        <v/>
      </c>
    </row>
    <row r="163" spans="1:8" x14ac:dyDescent="0.2">
      <c r="A163" s="210" t="str">
        <f t="array" ref="A163">IFERROR(INDEX('Annex 2 EHV charges'!$D$11:$D$260, MATCH(0, IF(ISBLANK('Annex 2 EHV charges'!$D$11:$D$260),1, COUNTIF(A$4:$A162, 'Annex 2 EHV charges'!$D$11:$D$260)), 0)),"")</f>
        <v/>
      </c>
      <c r="B163" s="209" t="str">
        <f>IF($A163="","",VLOOKUP($A163,'Annex 2 EHV charges'!$D:$O,2,0))</f>
        <v/>
      </c>
      <c r="C163" s="210" t="str">
        <f>IF($A163="","",VLOOKUP($A163,'Annex 2 EHV charges'!$D:$O,3,0))</f>
        <v/>
      </c>
      <c r="D163" s="209" t="str">
        <f>IF($A163="","",VLOOKUP($A163,'Annex 2 EHV charges'!$D:$O,4,0))</f>
        <v/>
      </c>
      <c r="E163" s="214" t="str">
        <f>IFERROR(IF(VLOOKUP($A163,'Annex 2 EHV charges'!$D:$O,9,FALSE)=0,"",VLOOKUP($A163,'Annex 2 EHV charges'!$D:$O,9,FALSE)),"")</f>
        <v/>
      </c>
      <c r="F163" s="215" t="str">
        <f>IFERROR(IF(VLOOKUP($A163,'Annex 2 EHV charges'!$D:$O,10,FALSE)=0,"",VLOOKUP($A163,'Annex 2 EHV charges'!$D:$O,10,FALSE)),"")</f>
        <v/>
      </c>
      <c r="G163" s="216" t="str">
        <f>IFERROR(IF(VLOOKUP($A163,'Annex 2 EHV charges'!$D:$O,11,FALSE)=0,"",VLOOKUP($A163,'Annex 2 EHV charges'!$D:$O,11,FALSE)),"")</f>
        <v/>
      </c>
      <c r="H163" s="216" t="str">
        <f>IFERROR(IF(VLOOKUP($A163,'Annex 2 EHV charges'!$D:$O,12,FALSE)=0,"",VLOOKUP($A163,'Annex 2 EHV charges'!$D:$O,12,FALSE)),"")</f>
        <v/>
      </c>
    </row>
    <row r="164" spans="1:8" x14ac:dyDescent="0.2">
      <c r="A164" s="210" t="str">
        <f t="array" ref="A164">IFERROR(INDEX('Annex 2 EHV charges'!$D$11:$D$260, MATCH(0, IF(ISBLANK('Annex 2 EHV charges'!$D$11:$D$260),1, COUNTIF(A$4:$A163, 'Annex 2 EHV charges'!$D$11:$D$260)), 0)),"")</f>
        <v/>
      </c>
      <c r="B164" s="209" t="str">
        <f>IF($A164="","",VLOOKUP($A164,'Annex 2 EHV charges'!$D:$O,2,0))</f>
        <v/>
      </c>
      <c r="C164" s="210" t="str">
        <f>IF($A164="","",VLOOKUP($A164,'Annex 2 EHV charges'!$D:$O,3,0))</f>
        <v/>
      </c>
      <c r="D164" s="209" t="str">
        <f>IF($A164="","",VLOOKUP($A164,'Annex 2 EHV charges'!$D:$O,4,0))</f>
        <v/>
      </c>
      <c r="E164" s="214" t="str">
        <f>IFERROR(IF(VLOOKUP($A164,'Annex 2 EHV charges'!$D:$O,9,FALSE)=0,"",VLOOKUP($A164,'Annex 2 EHV charges'!$D:$O,9,FALSE)),"")</f>
        <v/>
      </c>
      <c r="F164" s="215" t="str">
        <f>IFERROR(IF(VLOOKUP($A164,'Annex 2 EHV charges'!$D:$O,10,FALSE)=0,"",VLOOKUP($A164,'Annex 2 EHV charges'!$D:$O,10,FALSE)),"")</f>
        <v/>
      </c>
      <c r="G164" s="216" t="str">
        <f>IFERROR(IF(VLOOKUP($A164,'Annex 2 EHV charges'!$D:$O,11,FALSE)=0,"",VLOOKUP($A164,'Annex 2 EHV charges'!$D:$O,11,FALSE)),"")</f>
        <v/>
      </c>
      <c r="H164" s="216" t="str">
        <f>IFERROR(IF(VLOOKUP($A164,'Annex 2 EHV charges'!$D:$O,12,FALSE)=0,"",VLOOKUP($A164,'Annex 2 EHV charges'!$D:$O,12,FALSE)),"")</f>
        <v/>
      </c>
    </row>
    <row r="165" spans="1:8" x14ac:dyDescent="0.2">
      <c r="A165" s="210" t="str">
        <f t="array" ref="A165">IFERROR(INDEX('Annex 2 EHV charges'!$D$11:$D$260, MATCH(0, IF(ISBLANK('Annex 2 EHV charges'!$D$11:$D$260),1, COUNTIF(A$4:$A164, 'Annex 2 EHV charges'!$D$11:$D$260)), 0)),"")</f>
        <v/>
      </c>
      <c r="B165" s="209" t="str">
        <f>IF($A165="","",VLOOKUP($A165,'Annex 2 EHV charges'!$D:$O,2,0))</f>
        <v/>
      </c>
      <c r="C165" s="210" t="str">
        <f>IF($A165="","",VLOOKUP($A165,'Annex 2 EHV charges'!$D:$O,3,0))</f>
        <v/>
      </c>
      <c r="D165" s="209" t="str">
        <f>IF($A165="","",VLOOKUP($A165,'Annex 2 EHV charges'!$D:$O,4,0))</f>
        <v/>
      </c>
      <c r="E165" s="214" t="str">
        <f>IFERROR(IF(VLOOKUP($A165,'Annex 2 EHV charges'!$D:$O,9,FALSE)=0,"",VLOOKUP($A165,'Annex 2 EHV charges'!$D:$O,9,FALSE)),"")</f>
        <v/>
      </c>
      <c r="F165" s="215" t="str">
        <f>IFERROR(IF(VLOOKUP($A165,'Annex 2 EHV charges'!$D:$O,10,FALSE)=0,"",VLOOKUP($A165,'Annex 2 EHV charges'!$D:$O,10,FALSE)),"")</f>
        <v/>
      </c>
      <c r="G165" s="216" t="str">
        <f>IFERROR(IF(VLOOKUP($A165,'Annex 2 EHV charges'!$D:$O,11,FALSE)=0,"",VLOOKUP($A165,'Annex 2 EHV charges'!$D:$O,11,FALSE)),"")</f>
        <v/>
      </c>
      <c r="H165" s="216" t="str">
        <f>IFERROR(IF(VLOOKUP($A165,'Annex 2 EHV charges'!$D:$O,12,FALSE)=0,"",VLOOKUP($A165,'Annex 2 EHV charges'!$D:$O,12,FALSE)),"")</f>
        <v/>
      </c>
    </row>
    <row r="166" spans="1:8" x14ac:dyDescent="0.2">
      <c r="A166" s="210" t="str">
        <f t="array" ref="A166">IFERROR(INDEX('Annex 2 EHV charges'!$D$11:$D$260, MATCH(0, IF(ISBLANK('Annex 2 EHV charges'!$D$11:$D$260),1, COUNTIF(A$4:$A165, 'Annex 2 EHV charges'!$D$11:$D$260)), 0)),"")</f>
        <v/>
      </c>
      <c r="B166" s="209" t="str">
        <f>IF($A166="","",VLOOKUP($A166,'Annex 2 EHV charges'!$D:$O,2,0))</f>
        <v/>
      </c>
      <c r="C166" s="210" t="str">
        <f>IF($A166="","",VLOOKUP($A166,'Annex 2 EHV charges'!$D:$O,3,0))</f>
        <v/>
      </c>
      <c r="D166" s="209" t="str">
        <f>IF($A166="","",VLOOKUP($A166,'Annex 2 EHV charges'!$D:$O,4,0))</f>
        <v/>
      </c>
      <c r="E166" s="214" t="str">
        <f>IFERROR(IF(VLOOKUP($A166,'Annex 2 EHV charges'!$D:$O,9,FALSE)=0,"",VLOOKUP($A166,'Annex 2 EHV charges'!$D:$O,9,FALSE)),"")</f>
        <v/>
      </c>
      <c r="F166" s="215" t="str">
        <f>IFERROR(IF(VLOOKUP($A166,'Annex 2 EHV charges'!$D:$O,10,FALSE)=0,"",VLOOKUP($A166,'Annex 2 EHV charges'!$D:$O,10,FALSE)),"")</f>
        <v/>
      </c>
      <c r="G166" s="216" t="str">
        <f>IFERROR(IF(VLOOKUP($A166,'Annex 2 EHV charges'!$D:$O,11,FALSE)=0,"",VLOOKUP($A166,'Annex 2 EHV charges'!$D:$O,11,FALSE)),"")</f>
        <v/>
      </c>
      <c r="H166" s="216" t="str">
        <f>IFERROR(IF(VLOOKUP($A166,'Annex 2 EHV charges'!$D:$O,12,FALSE)=0,"",VLOOKUP($A166,'Annex 2 EHV charges'!$D:$O,12,FALSE)),"")</f>
        <v/>
      </c>
    </row>
    <row r="167" spans="1:8" x14ac:dyDescent="0.2">
      <c r="A167" s="210" t="str">
        <f t="array" ref="A167">IFERROR(INDEX('Annex 2 EHV charges'!$D$11:$D$260, MATCH(0, IF(ISBLANK('Annex 2 EHV charges'!$D$11:$D$260),1, COUNTIF(A$4:$A166, 'Annex 2 EHV charges'!$D$11:$D$260)), 0)),"")</f>
        <v/>
      </c>
      <c r="B167" s="209" t="str">
        <f>IF($A167="","",VLOOKUP($A167,'Annex 2 EHV charges'!$D:$O,2,0))</f>
        <v/>
      </c>
      <c r="C167" s="210" t="str">
        <f>IF($A167="","",VLOOKUP($A167,'Annex 2 EHV charges'!$D:$O,3,0))</f>
        <v/>
      </c>
      <c r="D167" s="209" t="str">
        <f>IF($A167="","",VLOOKUP($A167,'Annex 2 EHV charges'!$D:$O,4,0))</f>
        <v/>
      </c>
      <c r="E167" s="214" t="str">
        <f>IFERROR(IF(VLOOKUP($A167,'Annex 2 EHV charges'!$D:$O,9,FALSE)=0,"",VLOOKUP($A167,'Annex 2 EHV charges'!$D:$O,9,FALSE)),"")</f>
        <v/>
      </c>
      <c r="F167" s="215" t="str">
        <f>IFERROR(IF(VLOOKUP($A167,'Annex 2 EHV charges'!$D:$O,10,FALSE)=0,"",VLOOKUP($A167,'Annex 2 EHV charges'!$D:$O,10,FALSE)),"")</f>
        <v/>
      </c>
      <c r="G167" s="216" t="str">
        <f>IFERROR(IF(VLOOKUP($A167,'Annex 2 EHV charges'!$D:$O,11,FALSE)=0,"",VLOOKUP($A167,'Annex 2 EHV charges'!$D:$O,11,FALSE)),"")</f>
        <v/>
      </c>
      <c r="H167" s="216" t="str">
        <f>IFERROR(IF(VLOOKUP($A167,'Annex 2 EHV charges'!$D:$O,12,FALSE)=0,"",VLOOKUP($A167,'Annex 2 EHV charges'!$D:$O,12,FALSE)),"")</f>
        <v/>
      </c>
    </row>
    <row r="168" spans="1:8" x14ac:dyDescent="0.2">
      <c r="A168" s="210" t="str">
        <f t="array" ref="A168">IFERROR(INDEX('Annex 2 EHV charges'!$D$11:$D$260, MATCH(0, IF(ISBLANK('Annex 2 EHV charges'!$D$11:$D$260),1, COUNTIF(A$4:$A167, 'Annex 2 EHV charges'!$D$11:$D$260)), 0)),"")</f>
        <v/>
      </c>
      <c r="B168" s="209" t="str">
        <f>IF($A168="","",VLOOKUP($A168,'Annex 2 EHV charges'!$D:$O,2,0))</f>
        <v/>
      </c>
      <c r="C168" s="210" t="str">
        <f>IF($A168="","",VLOOKUP($A168,'Annex 2 EHV charges'!$D:$O,3,0))</f>
        <v/>
      </c>
      <c r="D168" s="209" t="str">
        <f>IF($A168="","",VLOOKUP($A168,'Annex 2 EHV charges'!$D:$O,4,0))</f>
        <v/>
      </c>
      <c r="E168" s="214" t="str">
        <f>IFERROR(IF(VLOOKUP($A168,'Annex 2 EHV charges'!$D:$O,9,FALSE)=0,"",VLOOKUP($A168,'Annex 2 EHV charges'!$D:$O,9,FALSE)),"")</f>
        <v/>
      </c>
      <c r="F168" s="215" t="str">
        <f>IFERROR(IF(VLOOKUP($A168,'Annex 2 EHV charges'!$D:$O,10,FALSE)=0,"",VLOOKUP($A168,'Annex 2 EHV charges'!$D:$O,10,FALSE)),"")</f>
        <v/>
      </c>
      <c r="G168" s="216" t="str">
        <f>IFERROR(IF(VLOOKUP($A168,'Annex 2 EHV charges'!$D:$O,11,FALSE)=0,"",VLOOKUP($A168,'Annex 2 EHV charges'!$D:$O,11,FALSE)),"")</f>
        <v/>
      </c>
      <c r="H168" s="216" t="str">
        <f>IFERROR(IF(VLOOKUP($A168,'Annex 2 EHV charges'!$D:$O,12,FALSE)=0,"",VLOOKUP($A168,'Annex 2 EHV charges'!$D:$O,12,FALSE)),"")</f>
        <v/>
      </c>
    </row>
    <row r="169" spans="1:8" x14ac:dyDescent="0.2">
      <c r="A169" s="210" t="str">
        <f t="array" ref="A169">IFERROR(INDEX('Annex 2 EHV charges'!$D$11:$D$260, MATCH(0, IF(ISBLANK('Annex 2 EHV charges'!$D$11:$D$260),1, COUNTIF(A$4:$A168, 'Annex 2 EHV charges'!$D$11:$D$260)), 0)),"")</f>
        <v/>
      </c>
      <c r="B169" s="209" t="str">
        <f>IF($A169="","",VLOOKUP($A169,'Annex 2 EHV charges'!$D:$O,2,0))</f>
        <v/>
      </c>
      <c r="C169" s="210" t="str">
        <f>IF($A169="","",VLOOKUP($A169,'Annex 2 EHV charges'!$D:$O,3,0))</f>
        <v/>
      </c>
      <c r="D169" s="209" t="str">
        <f>IF($A169="","",VLOOKUP($A169,'Annex 2 EHV charges'!$D:$O,4,0))</f>
        <v/>
      </c>
      <c r="E169" s="214" t="str">
        <f>IFERROR(IF(VLOOKUP($A169,'Annex 2 EHV charges'!$D:$O,9,FALSE)=0,"",VLOOKUP($A169,'Annex 2 EHV charges'!$D:$O,9,FALSE)),"")</f>
        <v/>
      </c>
      <c r="F169" s="215" t="str">
        <f>IFERROR(IF(VLOOKUP($A169,'Annex 2 EHV charges'!$D:$O,10,FALSE)=0,"",VLOOKUP($A169,'Annex 2 EHV charges'!$D:$O,10,FALSE)),"")</f>
        <v/>
      </c>
      <c r="G169" s="216" t="str">
        <f>IFERROR(IF(VLOOKUP($A169,'Annex 2 EHV charges'!$D:$O,11,FALSE)=0,"",VLOOKUP($A169,'Annex 2 EHV charges'!$D:$O,11,FALSE)),"")</f>
        <v/>
      </c>
      <c r="H169" s="216" t="str">
        <f>IFERROR(IF(VLOOKUP($A169,'Annex 2 EHV charges'!$D:$O,12,FALSE)=0,"",VLOOKUP($A169,'Annex 2 EHV charges'!$D:$O,12,FALSE)),"")</f>
        <v/>
      </c>
    </row>
    <row r="170" spans="1:8" x14ac:dyDescent="0.2">
      <c r="A170" s="210" t="str">
        <f t="array" ref="A170">IFERROR(INDEX('Annex 2 EHV charges'!$D$11:$D$260, MATCH(0, IF(ISBLANK('Annex 2 EHV charges'!$D$11:$D$260),1, COUNTIF(A$4:$A169, 'Annex 2 EHV charges'!$D$11:$D$260)), 0)),"")</f>
        <v/>
      </c>
      <c r="B170" s="209" t="str">
        <f>IF($A170="","",VLOOKUP($A170,'Annex 2 EHV charges'!$D:$O,2,0))</f>
        <v/>
      </c>
      <c r="C170" s="210" t="str">
        <f>IF($A170="","",VLOOKUP($A170,'Annex 2 EHV charges'!$D:$O,3,0))</f>
        <v/>
      </c>
      <c r="D170" s="209" t="str">
        <f>IF($A170="","",VLOOKUP($A170,'Annex 2 EHV charges'!$D:$O,4,0))</f>
        <v/>
      </c>
      <c r="E170" s="214" t="str">
        <f>IFERROR(IF(VLOOKUP($A170,'Annex 2 EHV charges'!$D:$O,9,FALSE)=0,"",VLOOKUP($A170,'Annex 2 EHV charges'!$D:$O,9,FALSE)),"")</f>
        <v/>
      </c>
      <c r="F170" s="215" t="str">
        <f>IFERROR(IF(VLOOKUP($A170,'Annex 2 EHV charges'!$D:$O,10,FALSE)=0,"",VLOOKUP($A170,'Annex 2 EHV charges'!$D:$O,10,FALSE)),"")</f>
        <v/>
      </c>
      <c r="G170" s="216" t="str">
        <f>IFERROR(IF(VLOOKUP($A170,'Annex 2 EHV charges'!$D:$O,11,FALSE)=0,"",VLOOKUP($A170,'Annex 2 EHV charges'!$D:$O,11,FALSE)),"")</f>
        <v/>
      </c>
      <c r="H170" s="216" t="str">
        <f>IFERROR(IF(VLOOKUP($A170,'Annex 2 EHV charges'!$D:$O,12,FALSE)=0,"",VLOOKUP($A170,'Annex 2 EHV charges'!$D:$O,12,FALSE)),"")</f>
        <v/>
      </c>
    </row>
    <row r="171" spans="1:8" x14ac:dyDescent="0.2">
      <c r="A171" s="210" t="str">
        <f t="array" ref="A171">IFERROR(INDEX('Annex 2 EHV charges'!$D$11:$D$260, MATCH(0, IF(ISBLANK('Annex 2 EHV charges'!$D$11:$D$260),1, COUNTIF(A$4:$A170, 'Annex 2 EHV charges'!$D$11:$D$260)), 0)),"")</f>
        <v/>
      </c>
      <c r="B171" s="209" t="str">
        <f>IF($A171="","",VLOOKUP($A171,'Annex 2 EHV charges'!$D:$O,2,0))</f>
        <v/>
      </c>
      <c r="C171" s="210" t="str">
        <f>IF($A171="","",VLOOKUP($A171,'Annex 2 EHV charges'!$D:$O,3,0))</f>
        <v/>
      </c>
      <c r="D171" s="209" t="str">
        <f>IF($A171="","",VLOOKUP($A171,'Annex 2 EHV charges'!$D:$O,4,0))</f>
        <v/>
      </c>
      <c r="E171" s="214" t="str">
        <f>IFERROR(IF(VLOOKUP($A171,'Annex 2 EHV charges'!$D:$O,9,FALSE)=0,"",VLOOKUP($A171,'Annex 2 EHV charges'!$D:$O,9,FALSE)),"")</f>
        <v/>
      </c>
      <c r="F171" s="215" t="str">
        <f>IFERROR(IF(VLOOKUP($A171,'Annex 2 EHV charges'!$D:$O,10,FALSE)=0,"",VLOOKUP($A171,'Annex 2 EHV charges'!$D:$O,10,FALSE)),"")</f>
        <v/>
      </c>
      <c r="G171" s="216" t="str">
        <f>IFERROR(IF(VLOOKUP($A171,'Annex 2 EHV charges'!$D:$O,11,FALSE)=0,"",VLOOKUP($A171,'Annex 2 EHV charges'!$D:$O,11,FALSE)),"")</f>
        <v/>
      </c>
      <c r="H171" s="216" t="str">
        <f>IFERROR(IF(VLOOKUP($A171,'Annex 2 EHV charges'!$D:$O,12,FALSE)=0,"",VLOOKUP($A171,'Annex 2 EHV charges'!$D:$O,12,FALSE)),"")</f>
        <v/>
      </c>
    </row>
    <row r="172" spans="1:8" x14ac:dyDescent="0.2">
      <c r="A172" s="210" t="str">
        <f t="array" ref="A172">IFERROR(INDEX('Annex 2 EHV charges'!$D$11:$D$260, MATCH(0, IF(ISBLANK('Annex 2 EHV charges'!$D$11:$D$260),1, COUNTIF(A$4:$A171, 'Annex 2 EHV charges'!$D$11:$D$260)), 0)),"")</f>
        <v/>
      </c>
      <c r="B172" s="209" t="str">
        <f>IF($A172="","",VLOOKUP($A172,'Annex 2 EHV charges'!$D:$O,2,0))</f>
        <v/>
      </c>
      <c r="C172" s="210" t="str">
        <f>IF($A172="","",VLOOKUP($A172,'Annex 2 EHV charges'!$D:$O,3,0))</f>
        <v/>
      </c>
      <c r="D172" s="209" t="str">
        <f>IF($A172="","",VLOOKUP($A172,'Annex 2 EHV charges'!$D:$O,4,0))</f>
        <v/>
      </c>
      <c r="E172" s="214" t="str">
        <f>IFERROR(IF(VLOOKUP($A172,'Annex 2 EHV charges'!$D:$O,9,FALSE)=0,"",VLOOKUP($A172,'Annex 2 EHV charges'!$D:$O,9,FALSE)),"")</f>
        <v/>
      </c>
      <c r="F172" s="215" t="str">
        <f>IFERROR(IF(VLOOKUP($A172,'Annex 2 EHV charges'!$D:$O,10,FALSE)=0,"",VLOOKUP($A172,'Annex 2 EHV charges'!$D:$O,10,FALSE)),"")</f>
        <v/>
      </c>
      <c r="G172" s="216" t="str">
        <f>IFERROR(IF(VLOOKUP($A172,'Annex 2 EHV charges'!$D:$O,11,FALSE)=0,"",VLOOKUP($A172,'Annex 2 EHV charges'!$D:$O,11,FALSE)),"")</f>
        <v/>
      </c>
      <c r="H172" s="216" t="str">
        <f>IFERROR(IF(VLOOKUP($A172,'Annex 2 EHV charges'!$D:$O,12,FALSE)=0,"",VLOOKUP($A172,'Annex 2 EHV charges'!$D:$O,12,FALSE)),"")</f>
        <v/>
      </c>
    </row>
    <row r="173" spans="1:8" x14ac:dyDescent="0.2">
      <c r="A173" s="210" t="str">
        <f t="array" ref="A173">IFERROR(INDEX('Annex 2 EHV charges'!$D$11:$D$260, MATCH(0, IF(ISBLANK('Annex 2 EHV charges'!$D$11:$D$260),1, COUNTIF(A$4:$A172, 'Annex 2 EHV charges'!$D$11:$D$260)), 0)),"")</f>
        <v/>
      </c>
      <c r="B173" s="209" t="str">
        <f>IF($A173="","",VLOOKUP($A173,'Annex 2 EHV charges'!$D:$O,2,0))</f>
        <v/>
      </c>
      <c r="C173" s="210" t="str">
        <f>IF($A173="","",VLOOKUP($A173,'Annex 2 EHV charges'!$D:$O,3,0))</f>
        <v/>
      </c>
      <c r="D173" s="209" t="str">
        <f>IF($A173="","",VLOOKUP($A173,'Annex 2 EHV charges'!$D:$O,4,0))</f>
        <v/>
      </c>
      <c r="E173" s="214" t="str">
        <f>IFERROR(IF(VLOOKUP($A173,'Annex 2 EHV charges'!$D:$O,9,FALSE)=0,"",VLOOKUP($A173,'Annex 2 EHV charges'!$D:$O,9,FALSE)),"")</f>
        <v/>
      </c>
      <c r="F173" s="215" t="str">
        <f>IFERROR(IF(VLOOKUP($A173,'Annex 2 EHV charges'!$D:$O,10,FALSE)=0,"",VLOOKUP($A173,'Annex 2 EHV charges'!$D:$O,10,FALSE)),"")</f>
        <v/>
      </c>
      <c r="G173" s="216" t="str">
        <f>IFERROR(IF(VLOOKUP($A173,'Annex 2 EHV charges'!$D:$O,11,FALSE)=0,"",VLOOKUP($A173,'Annex 2 EHV charges'!$D:$O,11,FALSE)),"")</f>
        <v/>
      </c>
      <c r="H173" s="216" t="str">
        <f>IFERROR(IF(VLOOKUP($A173,'Annex 2 EHV charges'!$D:$O,12,FALSE)=0,"",VLOOKUP($A173,'Annex 2 EHV charges'!$D:$O,12,FALSE)),"")</f>
        <v/>
      </c>
    </row>
    <row r="174" spans="1:8" x14ac:dyDescent="0.2">
      <c r="A174" s="210" t="str">
        <f t="array" ref="A174">IFERROR(INDEX('Annex 2 EHV charges'!$D$11:$D$260, MATCH(0, IF(ISBLANK('Annex 2 EHV charges'!$D$11:$D$260),1, COUNTIF(A$4:$A173, 'Annex 2 EHV charges'!$D$11:$D$260)), 0)),"")</f>
        <v/>
      </c>
      <c r="B174" s="209" t="str">
        <f>IF($A174="","",VLOOKUP($A174,'Annex 2 EHV charges'!$D:$O,2,0))</f>
        <v/>
      </c>
      <c r="C174" s="210" t="str">
        <f>IF($A174="","",VLOOKUP($A174,'Annex 2 EHV charges'!$D:$O,3,0))</f>
        <v/>
      </c>
      <c r="D174" s="209" t="str">
        <f>IF($A174="","",VLOOKUP($A174,'Annex 2 EHV charges'!$D:$O,4,0))</f>
        <v/>
      </c>
      <c r="E174" s="214" t="str">
        <f>IFERROR(IF(VLOOKUP($A174,'Annex 2 EHV charges'!$D:$O,9,FALSE)=0,"",VLOOKUP($A174,'Annex 2 EHV charges'!$D:$O,9,FALSE)),"")</f>
        <v/>
      </c>
      <c r="F174" s="215" t="str">
        <f>IFERROR(IF(VLOOKUP($A174,'Annex 2 EHV charges'!$D:$O,10,FALSE)=0,"",VLOOKUP($A174,'Annex 2 EHV charges'!$D:$O,10,FALSE)),"")</f>
        <v/>
      </c>
      <c r="G174" s="216" t="str">
        <f>IFERROR(IF(VLOOKUP($A174,'Annex 2 EHV charges'!$D:$O,11,FALSE)=0,"",VLOOKUP($A174,'Annex 2 EHV charges'!$D:$O,11,FALSE)),"")</f>
        <v/>
      </c>
      <c r="H174" s="216" t="str">
        <f>IFERROR(IF(VLOOKUP($A174,'Annex 2 EHV charges'!$D:$O,12,FALSE)=0,"",VLOOKUP($A174,'Annex 2 EHV charges'!$D:$O,12,FALSE)),"")</f>
        <v/>
      </c>
    </row>
    <row r="175" spans="1:8" x14ac:dyDescent="0.2">
      <c r="A175" s="210" t="str">
        <f t="array" ref="A175">IFERROR(INDEX('Annex 2 EHV charges'!$D$11:$D$260, MATCH(0, IF(ISBLANK('Annex 2 EHV charges'!$D$11:$D$260),1, COUNTIF(A$4:$A174, 'Annex 2 EHV charges'!$D$11:$D$260)), 0)),"")</f>
        <v/>
      </c>
      <c r="B175" s="209" t="str">
        <f>IF($A175="","",VLOOKUP($A175,'Annex 2 EHV charges'!$D:$O,2,0))</f>
        <v/>
      </c>
      <c r="C175" s="210" t="str">
        <f>IF($A175="","",VLOOKUP($A175,'Annex 2 EHV charges'!$D:$O,3,0))</f>
        <v/>
      </c>
      <c r="D175" s="209" t="str">
        <f>IF($A175="","",VLOOKUP($A175,'Annex 2 EHV charges'!$D:$O,4,0))</f>
        <v/>
      </c>
      <c r="E175" s="214" t="str">
        <f>IFERROR(IF(VLOOKUP($A175,'Annex 2 EHV charges'!$D:$O,9,FALSE)=0,"",VLOOKUP($A175,'Annex 2 EHV charges'!$D:$O,9,FALSE)),"")</f>
        <v/>
      </c>
      <c r="F175" s="215" t="str">
        <f>IFERROR(IF(VLOOKUP($A175,'Annex 2 EHV charges'!$D:$O,10,FALSE)=0,"",VLOOKUP($A175,'Annex 2 EHV charges'!$D:$O,10,FALSE)),"")</f>
        <v/>
      </c>
      <c r="G175" s="216" t="str">
        <f>IFERROR(IF(VLOOKUP($A175,'Annex 2 EHV charges'!$D:$O,11,FALSE)=0,"",VLOOKUP($A175,'Annex 2 EHV charges'!$D:$O,11,FALSE)),"")</f>
        <v/>
      </c>
      <c r="H175" s="216" t="str">
        <f>IFERROR(IF(VLOOKUP($A175,'Annex 2 EHV charges'!$D:$O,12,FALSE)=0,"",VLOOKUP($A175,'Annex 2 EHV charges'!$D:$O,12,FALSE)),"")</f>
        <v/>
      </c>
    </row>
    <row r="176" spans="1:8" x14ac:dyDescent="0.2">
      <c r="A176" s="210" t="str">
        <f t="array" ref="A176">IFERROR(INDEX('Annex 2 EHV charges'!$D$11:$D$260, MATCH(0, IF(ISBLANK('Annex 2 EHV charges'!$D$11:$D$260),1, COUNTIF(A$4:$A175, 'Annex 2 EHV charges'!$D$11:$D$260)), 0)),"")</f>
        <v/>
      </c>
      <c r="B176" s="209" t="str">
        <f>IF($A176="","",VLOOKUP($A176,'Annex 2 EHV charges'!$D:$O,2,0))</f>
        <v/>
      </c>
      <c r="C176" s="210" t="str">
        <f>IF($A176="","",VLOOKUP($A176,'Annex 2 EHV charges'!$D:$O,3,0))</f>
        <v/>
      </c>
      <c r="D176" s="209" t="str">
        <f>IF($A176="","",VLOOKUP($A176,'Annex 2 EHV charges'!$D:$O,4,0))</f>
        <v/>
      </c>
      <c r="E176" s="214" t="str">
        <f>IFERROR(IF(VLOOKUP($A176,'Annex 2 EHV charges'!$D:$O,9,FALSE)=0,"",VLOOKUP($A176,'Annex 2 EHV charges'!$D:$O,9,FALSE)),"")</f>
        <v/>
      </c>
      <c r="F176" s="215" t="str">
        <f>IFERROR(IF(VLOOKUP($A176,'Annex 2 EHV charges'!$D:$O,10,FALSE)=0,"",VLOOKUP($A176,'Annex 2 EHV charges'!$D:$O,10,FALSE)),"")</f>
        <v/>
      </c>
      <c r="G176" s="216" t="str">
        <f>IFERROR(IF(VLOOKUP($A176,'Annex 2 EHV charges'!$D:$O,11,FALSE)=0,"",VLOOKUP($A176,'Annex 2 EHV charges'!$D:$O,11,FALSE)),"")</f>
        <v/>
      </c>
      <c r="H176" s="216" t="str">
        <f>IFERROR(IF(VLOOKUP($A176,'Annex 2 EHV charges'!$D:$O,12,FALSE)=0,"",VLOOKUP($A176,'Annex 2 EHV charges'!$D:$O,12,FALSE)),"")</f>
        <v/>
      </c>
    </row>
    <row r="177" spans="1:8" x14ac:dyDescent="0.2">
      <c r="A177" s="210" t="str">
        <f t="array" ref="A177">IFERROR(INDEX('Annex 2 EHV charges'!$D$11:$D$260, MATCH(0, IF(ISBLANK('Annex 2 EHV charges'!$D$11:$D$260),1, COUNTIF(A$4:$A176, 'Annex 2 EHV charges'!$D$11:$D$260)), 0)),"")</f>
        <v/>
      </c>
      <c r="B177" s="209" t="str">
        <f>IF($A177="","",VLOOKUP($A177,'Annex 2 EHV charges'!$D:$O,2,0))</f>
        <v/>
      </c>
      <c r="C177" s="210" t="str">
        <f>IF($A177="","",VLOOKUP($A177,'Annex 2 EHV charges'!$D:$O,3,0))</f>
        <v/>
      </c>
      <c r="D177" s="209" t="str">
        <f>IF($A177="","",VLOOKUP($A177,'Annex 2 EHV charges'!$D:$O,4,0))</f>
        <v/>
      </c>
      <c r="E177" s="214" t="str">
        <f>IFERROR(IF(VLOOKUP($A177,'Annex 2 EHV charges'!$D:$O,9,FALSE)=0,"",VLOOKUP($A177,'Annex 2 EHV charges'!$D:$O,9,FALSE)),"")</f>
        <v/>
      </c>
      <c r="F177" s="215" t="str">
        <f>IFERROR(IF(VLOOKUP($A177,'Annex 2 EHV charges'!$D:$O,10,FALSE)=0,"",VLOOKUP($A177,'Annex 2 EHV charges'!$D:$O,10,FALSE)),"")</f>
        <v/>
      </c>
      <c r="G177" s="216" t="str">
        <f>IFERROR(IF(VLOOKUP($A177,'Annex 2 EHV charges'!$D:$O,11,FALSE)=0,"",VLOOKUP($A177,'Annex 2 EHV charges'!$D:$O,11,FALSE)),"")</f>
        <v/>
      </c>
      <c r="H177" s="216" t="str">
        <f>IFERROR(IF(VLOOKUP($A177,'Annex 2 EHV charges'!$D:$O,12,FALSE)=0,"",VLOOKUP($A177,'Annex 2 EHV charges'!$D:$O,12,FALSE)),"")</f>
        <v/>
      </c>
    </row>
    <row r="178" spans="1:8" x14ac:dyDescent="0.2">
      <c r="A178" s="210" t="str">
        <f t="array" ref="A178">IFERROR(INDEX('Annex 2 EHV charges'!$D$11:$D$260, MATCH(0, IF(ISBLANK('Annex 2 EHV charges'!$D$11:$D$260),1, COUNTIF(A$4:$A177, 'Annex 2 EHV charges'!$D$11:$D$260)), 0)),"")</f>
        <v/>
      </c>
      <c r="B178" s="209" t="str">
        <f>IF($A178="","",VLOOKUP($A178,'Annex 2 EHV charges'!$D:$O,2,0))</f>
        <v/>
      </c>
      <c r="C178" s="210" t="str">
        <f>IF($A178="","",VLOOKUP($A178,'Annex 2 EHV charges'!$D:$O,3,0))</f>
        <v/>
      </c>
      <c r="D178" s="209" t="str">
        <f>IF($A178="","",VLOOKUP($A178,'Annex 2 EHV charges'!$D:$O,4,0))</f>
        <v/>
      </c>
      <c r="E178" s="214" t="str">
        <f>IFERROR(IF(VLOOKUP($A178,'Annex 2 EHV charges'!$D:$O,9,FALSE)=0,"",VLOOKUP($A178,'Annex 2 EHV charges'!$D:$O,9,FALSE)),"")</f>
        <v/>
      </c>
      <c r="F178" s="215" t="str">
        <f>IFERROR(IF(VLOOKUP($A178,'Annex 2 EHV charges'!$D:$O,10,FALSE)=0,"",VLOOKUP($A178,'Annex 2 EHV charges'!$D:$O,10,FALSE)),"")</f>
        <v/>
      </c>
      <c r="G178" s="216" t="str">
        <f>IFERROR(IF(VLOOKUP($A178,'Annex 2 EHV charges'!$D:$O,11,FALSE)=0,"",VLOOKUP($A178,'Annex 2 EHV charges'!$D:$O,11,FALSE)),"")</f>
        <v/>
      </c>
      <c r="H178" s="216" t="str">
        <f>IFERROR(IF(VLOOKUP($A178,'Annex 2 EHV charges'!$D:$O,12,FALSE)=0,"",VLOOKUP($A178,'Annex 2 EHV charges'!$D:$O,12,FALSE)),"")</f>
        <v/>
      </c>
    </row>
    <row r="179" spans="1:8" x14ac:dyDescent="0.2">
      <c r="A179" s="210" t="str">
        <f t="array" ref="A179">IFERROR(INDEX('Annex 2 EHV charges'!$D$11:$D$260, MATCH(0, IF(ISBLANK('Annex 2 EHV charges'!$D$11:$D$260),1, COUNTIF(A$4:$A178, 'Annex 2 EHV charges'!$D$11:$D$260)), 0)),"")</f>
        <v/>
      </c>
      <c r="B179" s="209" t="str">
        <f>IF($A179="","",VLOOKUP($A179,'Annex 2 EHV charges'!$D:$O,2,0))</f>
        <v/>
      </c>
      <c r="C179" s="210" t="str">
        <f>IF($A179="","",VLOOKUP($A179,'Annex 2 EHV charges'!$D:$O,3,0))</f>
        <v/>
      </c>
      <c r="D179" s="209" t="str">
        <f>IF($A179="","",VLOOKUP($A179,'Annex 2 EHV charges'!$D:$O,4,0))</f>
        <v/>
      </c>
      <c r="E179" s="214" t="str">
        <f>IFERROR(IF(VLOOKUP($A179,'Annex 2 EHV charges'!$D:$O,9,FALSE)=0,"",VLOOKUP($A179,'Annex 2 EHV charges'!$D:$O,9,FALSE)),"")</f>
        <v/>
      </c>
      <c r="F179" s="215" t="str">
        <f>IFERROR(IF(VLOOKUP($A179,'Annex 2 EHV charges'!$D:$O,10,FALSE)=0,"",VLOOKUP($A179,'Annex 2 EHV charges'!$D:$O,10,FALSE)),"")</f>
        <v/>
      </c>
      <c r="G179" s="216" t="str">
        <f>IFERROR(IF(VLOOKUP($A179,'Annex 2 EHV charges'!$D:$O,11,FALSE)=0,"",VLOOKUP($A179,'Annex 2 EHV charges'!$D:$O,11,FALSE)),"")</f>
        <v/>
      </c>
      <c r="H179" s="216" t="str">
        <f>IFERROR(IF(VLOOKUP($A179,'Annex 2 EHV charges'!$D:$O,12,FALSE)=0,"",VLOOKUP($A179,'Annex 2 EHV charges'!$D:$O,12,FALSE)),"")</f>
        <v/>
      </c>
    </row>
    <row r="180" spans="1:8" x14ac:dyDescent="0.2">
      <c r="A180" s="210" t="str">
        <f t="array" ref="A180">IFERROR(INDEX('Annex 2 EHV charges'!$D$11:$D$260, MATCH(0, IF(ISBLANK('Annex 2 EHV charges'!$D$11:$D$260),1, COUNTIF(A$4:$A179, 'Annex 2 EHV charges'!$D$11:$D$260)), 0)),"")</f>
        <v/>
      </c>
      <c r="B180" s="209" t="str">
        <f>IF($A180="","",VLOOKUP($A180,'Annex 2 EHV charges'!$D:$O,2,0))</f>
        <v/>
      </c>
      <c r="C180" s="210" t="str">
        <f>IF($A180="","",VLOOKUP($A180,'Annex 2 EHV charges'!$D:$O,3,0))</f>
        <v/>
      </c>
      <c r="D180" s="209" t="str">
        <f>IF($A180="","",VLOOKUP($A180,'Annex 2 EHV charges'!$D:$O,4,0))</f>
        <v/>
      </c>
      <c r="E180" s="214" t="str">
        <f>IFERROR(IF(VLOOKUP($A180,'Annex 2 EHV charges'!$D:$O,9,FALSE)=0,"",VLOOKUP($A180,'Annex 2 EHV charges'!$D:$O,9,FALSE)),"")</f>
        <v/>
      </c>
      <c r="F180" s="215" t="str">
        <f>IFERROR(IF(VLOOKUP($A180,'Annex 2 EHV charges'!$D:$O,10,FALSE)=0,"",VLOOKUP($A180,'Annex 2 EHV charges'!$D:$O,10,FALSE)),"")</f>
        <v/>
      </c>
      <c r="G180" s="216" t="str">
        <f>IFERROR(IF(VLOOKUP($A180,'Annex 2 EHV charges'!$D:$O,11,FALSE)=0,"",VLOOKUP($A180,'Annex 2 EHV charges'!$D:$O,11,FALSE)),"")</f>
        <v/>
      </c>
      <c r="H180" s="216" t="str">
        <f>IFERROR(IF(VLOOKUP($A180,'Annex 2 EHV charges'!$D:$O,12,FALSE)=0,"",VLOOKUP($A180,'Annex 2 EHV charges'!$D:$O,12,FALSE)),"")</f>
        <v/>
      </c>
    </row>
    <row r="181" spans="1:8" x14ac:dyDescent="0.2">
      <c r="A181" s="210" t="str">
        <f t="array" ref="A181">IFERROR(INDEX('Annex 2 EHV charges'!$D$11:$D$260, MATCH(0, IF(ISBLANK('Annex 2 EHV charges'!$D$11:$D$260),1, COUNTIF(A$4:$A180, 'Annex 2 EHV charges'!$D$11:$D$260)), 0)),"")</f>
        <v/>
      </c>
      <c r="B181" s="209" t="str">
        <f>IF($A181="","",VLOOKUP($A181,'Annex 2 EHV charges'!$D:$O,2,0))</f>
        <v/>
      </c>
      <c r="C181" s="210" t="str">
        <f>IF($A181="","",VLOOKUP($A181,'Annex 2 EHV charges'!$D:$O,3,0))</f>
        <v/>
      </c>
      <c r="D181" s="209" t="str">
        <f>IF($A181="","",VLOOKUP($A181,'Annex 2 EHV charges'!$D:$O,4,0))</f>
        <v/>
      </c>
      <c r="E181" s="214" t="str">
        <f>IFERROR(IF(VLOOKUP($A181,'Annex 2 EHV charges'!$D:$O,9,FALSE)=0,"",VLOOKUP($A181,'Annex 2 EHV charges'!$D:$O,9,FALSE)),"")</f>
        <v/>
      </c>
      <c r="F181" s="215" t="str">
        <f>IFERROR(IF(VLOOKUP($A181,'Annex 2 EHV charges'!$D:$O,10,FALSE)=0,"",VLOOKUP($A181,'Annex 2 EHV charges'!$D:$O,10,FALSE)),"")</f>
        <v/>
      </c>
      <c r="G181" s="216" t="str">
        <f>IFERROR(IF(VLOOKUP($A181,'Annex 2 EHV charges'!$D:$O,11,FALSE)=0,"",VLOOKUP($A181,'Annex 2 EHV charges'!$D:$O,11,FALSE)),"")</f>
        <v/>
      </c>
      <c r="H181" s="216" t="str">
        <f>IFERROR(IF(VLOOKUP($A181,'Annex 2 EHV charges'!$D:$O,12,FALSE)=0,"",VLOOKUP($A181,'Annex 2 EHV charges'!$D:$O,12,FALSE)),"")</f>
        <v/>
      </c>
    </row>
    <row r="182" spans="1:8" x14ac:dyDescent="0.2">
      <c r="A182" s="210" t="str">
        <f t="array" ref="A182">IFERROR(INDEX('Annex 2 EHV charges'!$D$11:$D$260, MATCH(0, IF(ISBLANK('Annex 2 EHV charges'!$D$11:$D$260),1, COUNTIF(A$4:$A181, 'Annex 2 EHV charges'!$D$11:$D$260)), 0)),"")</f>
        <v/>
      </c>
      <c r="B182" s="209" t="str">
        <f>IF($A182="","",VLOOKUP($A182,'Annex 2 EHV charges'!$D:$O,2,0))</f>
        <v/>
      </c>
      <c r="C182" s="210" t="str">
        <f>IF($A182="","",VLOOKUP($A182,'Annex 2 EHV charges'!$D:$O,3,0))</f>
        <v/>
      </c>
      <c r="D182" s="209" t="str">
        <f>IF($A182="","",VLOOKUP($A182,'Annex 2 EHV charges'!$D:$O,4,0))</f>
        <v/>
      </c>
      <c r="E182" s="214" t="str">
        <f>IFERROR(IF(VLOOKUP($A182,'Annex 2 EHV charges'!$D:$O,9,FALSE)=0,"",VLOOKUP($A182,'Annex 2 EHV charges'!$D:$O,9,FALSE)),"")</f>
        <v/>
      </c>
      <c r="F182" s="215" t="str">
        <f>IFERROR(IF(VLOOKUP($A182,'Annex 2 EHV charges'!$D:$O,10,FALSE)=0,"",VLOOKUP($A182,'Annex 2 EHV charges'!$D:$O,10,FALSE)),"")</f>
        <v/>
      </c>
      <c r="G182" s="216" t="str">
        <f>IFERROR(IF(VLOOKUP($A182,'Annex 2 EHV charges'!$D:$O,11,FALSE)=0,"",VLOOKUP($A182,'Annex 2 EHV charges'!$D:$O,11,FALSE)),"")</f>
        <v/>
      </c>
      <c r="H182" s="216" t="str">
        <f>IFERROR(IF(VLOOKUP($A182,'Annex 2 EHV charges'!$D:$O,12,FALSE)=0,"",VLOOKUP($A182,'Annex 2 EHV charges'!$D:$O,12,FALSE)),"")</f>
        <v/>
      </c>
    </row>
    <row r="183" spans="1:8" x14ac:dyDescent="0.2">
      <c r="A183" s="210" t="str">
        <f t="array" ref="A183">IFERROR(INDEX('Annex 2 EHV charges'!$D$11:$D$260, MATCH(0, IF(ISBLANK('Annex 2 EHV charges'!$D$11:$D$260),1, COUNTIF(A$4:$A182, 'Annex 2 EHV charges'!$D$11:$D$260)), 0)),"")</f>
        <v/>
      </c>
      <c r="B183" s="209" t="str">
        <f>IF($A183="","",VLOOKUP($A183,'Annex 2 EHV charges'!$D:$O,2,0))</f>
        <v/>
      </c>
      <c r="C183" s="210" t="str">
        <f>IF($A183="","",VLOOKUP($A183,'Annex 2 EHV charges'!$D:$O,3,0))</f>
        <v/>
      </c>
      <c r="D183" s="209" t="str">
        <f>IF($A183="","",VLOOKUP($A183,'Annex 2 EHV charges'!$D:$O,4,0))</f>
        <v/>
      </c>
      <c r="E183" s="214" t="str">
        <f>IFERROR(IF(VLOOKUP($A183,'Annex 2 EHV charges'!$D:$O,9,FALSE)=0,"",VLOOKUP($A183,'Annex 2 EHV charges'!$D:$O,9,FALSE)),"")</f>
        <v/>
      </c>
      <c r="F183" s="215" t="str">
        <f>IFERROR(IF(VLOOKUP($A183,'Annex 2 EHV charges'!$D:$O,10,FALSE)=0,"",VLOOKUP($A183,'Annex 2 EHV charges'!$D:$O,10,FALSE)),"")</f>
        <v/>
      </c>
      <c r="G183" s="216" t="str">
        <f>IFERROR(IF(VLOOKUP($A183,'Annex 2 EHV charges'!$D:$O,11,FALSE)=0,"",VLOOKUP($A183,'Annex 2 EHV charges'!$D:$O,11,FALSE)),"")</f>
        <v/>
      </c>
      <c r="H183" s="216" t="str">
        <f>IFERROR(IF(VLOOKUP($A183,'Annex 2 EHV charges'!$D:$O,12,FALSE)=0,"",VLOOKUP($A183,'Annex 2 EHV charges'!$D:$O,12,FALSE)),"")</f>
        <v/>
      </c>
    </row>
    <row r="184" spans="1:8" x14ac:dyDescent="0.2">
      <c r="A184" s="210" t="str">
        <f t="array" ref="A184">IFERROR(INDEX('Annex 2 EHV charges'!$D$11:$D$260, MATCH(0, IF(ISBLANK('Annex 2 EHV charges'!$D$11:$D$260),1, COUNTIF(A$4:$A183, 'Annex 2 EHV charges'!$D$11:$D$260)), 0)),"")</f>
        <v/>
      </c>
      <c r="B184" s="209" t="str">
        <f>IF($A184="","",VLOOKUP($A184,'Annex 2 EHV charges'!$D:$O,2,0))</f>
        <v/>
      </c>
      <c r="C184" s="210" t="str">
        <f>IF($A184="","",VLOOKUP($A184,'Annex 2 EHV charges'!$D:$O,3,0))</f>
        <v/>
      </c>
      <c r="D184" s="209" t="str">
        <f>IF($A184="","",VLOOKUP($A184,'Annex 2 EHV charges'!$D:$O,4,0))</f>
        <v/>
      </c>
      <c r="E184" s="214" t="str">
        <f>IFERROR(IF(VLOOKUP($A184,'Annex 2 EHV charges'!$D:$O,9,FALSE)=0,"",VLOOKUP($A184,'Annex 2 EHV charges'!$D:$O,9,FALSE)),"")</f>
        <v/>
      </c>
      <c r="F184" s="215" t="str">
        <f>IFERROR(IF(VLOOKUP($A184,'Annex 2 EHV charges'!$D:$O,10,FALSE)=0,"",VLOOKUP($A184,'Annex 2 EHV charges'!$D:$O,10,FALSE)),"")</f>
        <v/>
      </c>
      <c r="G184" s="216" t="str">
        <f>IFERROR(IF(VLOOKUP($A184,'Annex 2 EHV charges'!$D:$O,11,FALSE)=0,"",VLOOKUP($A184,'Annex 2 EHV charges'!$D:$O,11,FALSE)),"")</f>
        <v/>
      </c>
      <c r="H184" s="216" t="str">
        <f>IFERROR(IF(VLOOKUP($A184,'Annex 2 EHV charges'!$D:$O,12,FALSE)=0,"",VLOOKUP($A184,'Annex 2 EHV charges'!$D:$O,12,FALSE)),"")</f>
        <v/>
      </c>
    </row>
    <row r="185" spans="1:8" x14ac:dyDescent="0.2">
      <c r="A185" s="210" t="str">
        <f t="array" ref="A185">IFERROR(INDEX('Annex 2 EHV charges'!$D$11:$D$260, MATCH(0, IF(ISBLANK('Annex 2 EHV charges'!$D$11:$D$260),1, COUNTIF(A$4:$A184, 'Annex 2 EHV charges'!$D$11:$D$260)), 0)),"")</f>
        <v/>
      </c>
      <c r="B185" s="209" t="str">
        <f>IF($A185="","",VLOOKUP($A185,'Annex 2 EHV charges'!$D:$O,2,0))</f>
        <v/>
      </c>
      <c r="C185" s="210" t="str">
        <f>IF($A185="","",VLOOKUP($A185,'Annex 2 EHV charges'!$D:$O,3,0))</f>
        <v/>
      </c>
      <c r="D185" s="209" t="str">
        <f>IF($A185="","",VLOOKUP($A185,'Annex 2 EHV charges'!$D:$O,4,0))</f>
        <v/>
      </c>
      <c r="E185" s="214" t="str">
        <f>IFERROR(IF(VLOOKUP($A185,'Annex 2 EHV charges'!$D:$O,9,FALSE)=0,"",VLOOKUP($A185,'Annex 2 EHV charges'!$D:$O,9,FALSE)),"")</f>
        <v/>
      </c>
      <c r="F185" s="215" t="str">
        <f>IFERROR(IF(VLOOKUP($A185,'Annex 2 EHV charges'!$D:$O,10,FALSE)=0,"",VLOOKUP($A185,'Annex 2 EHV charges'!$D:$O,10,FALSE)),"")</f>
        <v/>
      </c>
      <c r="G185" s="216" t="str">
        <f>IFERROR(IF(VLOOKUP($A185,'Annex 2 EHV charges'!$D:$O,11,FALSE)=0,"",VLOOKUP($A185,'Annex 2 EHV charges'!$D:$O,11,FALSE)),"")</f>
        <v/>
      </c>
      <c r="H185" s="216" t="str">
        <f>IFERROR(IF(VLOOKUP($A185,'Annex 2 EHV charges'!$D:$O,12,FALSE)=0,"",VLOOKUP($A185,'Annex 2 EHV charges'!$D:$O,12,FALSE)),"")</f>
        <v/>
      </c>
    </row>
    <row r="186" spans="1:8" x14ac:dyDescent="0.2">
      <c r="A186" s="210" t="str">
        <f t="array" ref="A186">IFERROR(INDEX('Annex 2 EHV charges'!$D$11:$D$260, MATCH(0, IF(ISBLANK('Annex 2 EHV charges'!$D$11:$D$260),1, COUNTIF(A$4:$A185, 'Annex 2 EHV charges'!$D$11:$D$260)), 0)),"")</f>
        <v/>
      </c>
      <c r="B186" s="209" t="str">
        <f>IF($A186="","",VLOOKUP($A186,'Annex 2 EHV charges'!$D:$O,2,0))</f>
        <v/>
      </c>
      <c r="C186" s="210" t="str">
        <f>IF($A186="","",VLOOKUP($A186,'Annex 2 EHV charges'!$D:$O,3,0))</f>
        <v/>
      </c>
      <c r="D186" s="209" t="str">
        <f>IF($A186="","",VLOOKUP($A186,'Annex 2 EHV charges'!$D:$O,4,0))</f>
        <v/>
      </c>
      <c r="E186" s="214" t="str">
        <f>IFERROR(IF(VLOOKUP($A186,'Annex 2 EHV charges'!$D:$O,9,FALSE)=0,"",VLOOKUP($A186,'Annex 2 EHV charges'!$D:$O,9,FALSE)),"")</f>
        <v/>
      </c>
      <c r="F186" s="215" t="str">
        <f>IFERROR(IF(VLOOKUP($A186,'Annex 2 EHV charges'!$D:$O,10,FALSE)=0,"",VLOOKUP($A186,'Annex 2 EHV charges'!$D:$O,10,FALSE)),"")</f>
        <v/>
      </c>
      <c r="G186" s="216" t="str">
        <f>IFERROR(IF(VLOOKUP($A186,'Annex 2 EHV charges'!$D:$O,11,FALSE)=0,"",VLOOKUP($A186,'Annex 2 EHV charges'!$D:$O,11,FALSE)),"")</f>
        <v/>
      </c>
      <c r="H186" s="216" t="str">
        <f>IFERROR(IF(VLOOKUP($A186,'Annex 2 EHV charges'!$D:$O,12,FALSE)=0,"",VLOOKUP($A186,'Annex 2 EHV charges'!$D:$O,12,FALSE)),"")</f>
        <v/>
      </c>
    </row>
    <row r="187" spans="1:8" x14ac:dyDescent="0.2">
      <c r="A187" s="210" t="str">
        <f t="array" ref="A187">IFERROR(INDEX('Annex 2 EHV charges'!$D$11:$D$260, MATCH(0, IF(ISBLANK('Annex 2 EHV charges'!$D$11:$D$260),1, COUNTIF(A$4:$A186, 'Annex 2 EHV charges'!$D$11:$D$260)), 0)),"")</f>
        <v/>
      </c>
      <c r="B187" s="209" t="str">
        <f>IF($A187="","",VLOOKUP($A187,'Annex 2 EHV charges'!$D:$O,2,0))</f>
        <v/>
      </c>
      <c r="C187" s="210" t="str">
        <f>IF($A187="","",VLOOKUP($A187,'Annex 2 EHV charges'!$D:$O,3,0))</f>
        <v/>
      </c>
      <c r="D187" s="209" t="str">
        <f>IF($A187="","",VLOOKUP($A187,'Annex 2 EHV charges'!$D:$O,4,0))</f>
        <v/>
      </c>
      <c r="E187" s="214" t="str">
        <f>IFERROR(IF(VLOOKUP($A187,'Annex 2 EHV charges'!$D:$O,9,FALSE)=0,"",VLOOKUP($A187,'Annex 2 EHV charges'!$D:$O,9,FALSE)),"")</f>
        <v/>
      </c>
      <c r="F187" s="215" t="str">
        <f>IFERROR(IF(VLOOKUP($A187,'Annex 2 EHV charges'!$D:$O,10,FALSE)=0,"",VLOOKUP($A187,'Annex 2 EHV charges'!$D:$O,10,FALSE)),"")</f>
        <v/>
      </c>
      <c r="G187" s="216" t="str">
        <f>IFERROR(IF(VLOOKUP($A187,'Annex 2 EHV charges'!$D:$O,11,FALSE)=0,"",VLOOKUP($A187,'Annex 2 EHV charges'!$D:$O,11,FALSE)),"")</f>
        <v/>
      </c>
      <c r="H187" s="216" t="str">
        <f>IFERROR(IF(VLOOKUP($A187,'Annex 2 EHV charges'!$D:$O,12,FALSE)=0,"",VLOOKUP($A187,'Annex 2 EHV charges'!$D:$O,12,FALSE)),"")</f>
        <v/>
      </c>
    </row>
    <row r="188" spans="1:8" x14ac:dyDescent="0.2">
      <c r="A188" s="210" t="str">
        <f t="array" ref="A188">IFERROR(INDEX('Annex 2 EHV charges'!$D$11:$D$260, MATCH(0, IF(ISBLANK('Annex 2 EHV charges'!$D$11:$D$260),1, COUNTIF(A$4:$A187, 'Annex 2 EHV charges'!$D$11:$D$260)), 0)),"")</f>
        <v/>
      </c>
      <c r="B188" s="209" t="str">
        <f>IF($A188="","",VLOOKUP($A188,'Annex 2 EHV charges'!$D:$O,2,0))</f>
        <v/>
      </c>
      <c r="C188" s="210" t="str">
        <f>IF($A188="","",VLOOKUP($A188,'Annex 2 EHV charges'!$D:$O,3,0))</f>
        <v/>
      </c>
      <c r="D188" s="209" t="str">
        <f>IF($A188="","",VLOOKUP($A188,'Annex 2 EHV charges'!$D:$O,4,0))</f>
        <v/>
      </c>
      <c r="E188" s="214" t="str">
        <f>IFERROR(IF(VLOOKUP($A188,'Annex 2 EHV charges'!$D:$O,9,FALSE)=0,"",VLOOKUP($A188,'Annex 2 EHV charges'!$D:$O,9,FALSE)),"")</f>
        <v/>
      </c>
      <c r="F188" s="215" t="str">
        <f>IFERROR(IF(VLOOKUP($A188,'Annex 2 EHV charges'!$D:$O,10,FALSE)=0,"",VLOOKUP($A188,'Annex 2 EHV charges'!$D:$O,10,FALSE)),"")</f>
        <v/>
      </c>
      <c r="G188" s="216" t="str">
        <f>IFERROR(IF(VLOOKUP($A188,'Annex 2 EHV charges'!$D:$O,11,FALSE)=0,"",VLOOKUP($A188,'Annex 2 EHV charges'!$D:$O,11,FALSE)),"")</f>
        <v/>
      </c>
      <c r="H188" s="216" t="str">
        <f>IFERROR(IF(VLOOKUP($A188,'Annex 2 EHV charges'!$D:$O,12,FALSE)=0,"",VLOOKUP($A188,'Annex 2 EHV charges'!$D:$O,12,FALSE)),"")</f>
        <v/>
      </c>
    </row>
    <row r="189" spans="1:8" x14ac:dyDescent="0.2">
      <c r="A189" s="210" t="str">
        <f t="array" ref="A189">IFERROR(INDEX('Annex 2 EHV charges'!$D$11:$D$260, MATCH(0, IF(ISBLANK('Annex 2 EHV charges'!$D$11:$D$260),1, COUNTIF(A$4:$A188, 'Annex 2 EHV charges'!$D$11:$D$260)), 0)),"")</f>
        <v/>
      </c>
      <c r="B189" s="209" t="str">
        <f>IF($A189="","",VLOOKUP($A189,'Annex 2 EHV charges'!$D:$O,2,0))</f>
        <v/>
      </c>
      <c r="C189" s="210" t="str">
        <f>IF($A189="","",VLOOKUP($A189,'Annex 2 EHV charges'!$D:$O,3,0))</f>
        <v/>
      </c>
      <c r="D189" s="209" t="str">
        <f>IF($A189="","",VLOOKUP($A189,'Annex 2 EHV charges'!$D:$O,4,0))</f>
        <v/>
      </c>
      <c r="E189" s="214" t="str">
        <f>IFERROR(IF(VLOOKUP($A189,'Annex 2 EHV charges'!$D:$O,9,FALSE)=0,"",VLOOKUP($A189,'Annex 2 EHV charges'!$D:$O,9,FALSE)),"")</f>
        <v/>
      </c>
      <c r="F189" s="215" t="str">
        <f>IFERROR(IF(VLOOKUP($A189,'Annex 2 EHV charges'!$D:$O,10,FALSE)=0,"",VLOOKUP($A189,'Annex 2 EHV charges'!$D:$O,10,FALSE)),"")</f>
        <v/>
      </c>
      <c r="G189" s="216" t="str">
        <f>IFERROR(IF(VLOOKUP($A189,'Annex 2 EHV charges'!$D:$O,11,FALSE)=0,"",VLOOKUP($A189,'Annex 2 EHV charges'!$D:$O,11,FALSE)),"")</f>
        <v/>
      </c>
      <c r="H189" s="216" t="str">
        <f>IFERROR(IF(VLOOKUP($A189,'Annex 2 EHV charges'!$D:$O,12,FALSE)=0,"",VLOOKUP($A189,'Annex 2 EHV charges'!$D:$O,12,FALSE)),"")</f>
        <v/>
      </c>
    </row>
    <row r="190" spans="1:8" x14ac:dyDescent="0.2">
      <c r="A190" s="210" t="str">
        <f t="array" ref="A190">IFERROR(INDEX('Annex 2 EHV charges'!$D$11:$D$260, MATCH(0, IF(ISBLANK('Annex 2 EHV charges'!$D$11:$D$260),1, COUNTIF(A$4:$A189, 'Annex 2 EHV charges'!$D$11:$D$260)), 0)),"")</f>
        <v/>
      </c>
      <c r="B190" s="209" t="str">
        <f>IF($A190="","",VLOOKUP($A190,'Annex 2 EHV charges'!$D:$O,2,0))</f>
        <v/>
      </c>
      <c r="C190" s="210" t="str">
        <f>IF($A190="","",VLOOKUP($A190,'Annex 2 EHV charges'!$D:$O,3,0))</f>
        <v/>
      </c>
      <c r="D190" s="209" t="str">
        <f>IF($A190="","",VLOOKUP($A190,'Annex 2 EHV charges'!$D:$O,4,0))</f>
        <v/>
      </c>
      <c r="E190" s="214" t="str">
        <f>IFERROR(IF(VLOOKUP($A190,'Annex 2 EHV charges'!$D:$O,9,FALSE)=0,"",VLOOKUP($A190,'Annex 2 EHV charges'!$D:$O,9,FALSE)),"")</f>
        <v/>
      </c>
      <c r="F190" s="215" t="str">
        <f>IFERROR(IF(VLOOKUP($A190,'Annex 2 EHV charges'!$D:$O,10,FALSE)=0,"",VLOOKUP($A190,'Annex 2 EHV charges'!$D:$O,10,FALSE)),"")</f>
        <v/>
      </c>
      <c r="G190" s="216" t="str">
        <f>IFERROR(IF(VLOOKUP($A190,'Annex 2 EHV charges'!$D:$O,11,FALSE)=0,"",VLOOKUP($A190,'Annex 2 EHV charges'!$D:$O,11,FALSE)),"")</f>
        <v/>
      </c>
      <c r="H190" s="216" t="str">
        <f>IFERROR(IF(VLOOKUP($A190,'Annex 2 EHV charges'!$D:$O,12,FALSE)=0,"",VLOOKUP($A190,'Annex 2 EHV charges'!$D:$O,12,FALSE)),"")</f>
        <v/>
      </c>
    </row>
    <row r="191" spans="1:8" x14ac:dyDescent="0.2">
      <c r="A191" s="210" t="str">
        <f t="array" ref="A191">IFERROR(INDEX('Annex 2 EHV charges'!$D$11:$D$260, MATCH(0, IF(ISBLANK('Annex 2 EHV charges'!$D$11:$D$260),1, COUNTIF(A$4:$A190, 'Annex 2 EHV charges'!$D$11:$D$260)), 0)),"")</f>
        <v/>
      </c>
      <c r="B191" s="209" t="str">
        <f>IF($A191="","",VLOOKUP($A191,'Annex 2 EHV charges'!$D:$O,2,0))</f>
        <v/>
      </c>
      <c r="C191" s="210" t="str">
        <f>IF($A191="","",VLOOKUP($A191,'Annex 2 EHV charges'!$D:$O,3,0))</f>
        <v/>
      </c>
      <c r="D191" s="209" t="str">
        <f>IF($A191="","",VLOOKUP($A191,'Annex 2 EHV charges'!$D:$O,4,0))</f>
        <v/>
      </c>
      <c r="E191" s="214" t="str">
        <f>IFERROR(IF(VLOOKUP($A191,'Annex 2 EHV charges'!$D:$O,9,FALSE)=0,"",VLOOKUP($A191,'Annex 2 EHV charges'!$D:$O,9,FALSE)),"")</f>
        <v/>
      </c>
      <c r="F191" s="215" t="str">
        <f>IFERROR(IF(VLOOKUP($A191,'Annex 2 EHV charges'!$D:$O,10,FALSE)=0,"",VLOOKUP($A191,'Annex 2 EHV charges'!$D:$O,10,FALSE)),"")</f>
        <v/>
      </c>
      <c r="G191" s="216" t="str">
        <f>IFERROR(IF(VLOOKUP($A191,'Annex 2 EHV charges'!$D:$O,11,FALSE)=0,"",VLOOKUP($A191,'Annex 2 EHV charges'!$D:$O,11,FALSE)),"")</f>
        <v/>
      </c>
      <c r="H191" s="216" t="str">
        <f>IFERROR(IF(VLOOKUP($A191,'Annex 2 EHV charges'!$D:$O,12,FALSE)=0,"",VLOOKUP($A191,'Annex 2 EHV charges'!$D:$O,12,FALSE)),"")</f>
        <v/>
      </c>
    </row>
    <row r="192" spans="1:8" x14ac:dyDescent="0.2">
      <c r="A192" s="210" t="str">
        <f t="array" ref="A192">IFERROR(INDEX('Annex 2 EHV charges'!$D$11:$D$260, MATCH(0, IF(ISBLANK('Annex 2 EHV charges'!$D$11:$D$260),1, COUNTIF(A$4:$A191, 'Annex 2 EHV charges'!$D$11:$D$260)), 0)),"")</f>
        <v/>
      </c>
      <c r="B192" s="209" t="str">
        <f>IF($A192="","",VLOOKUP($A192,'Annex 2 EHV charges'!$D:$O,2,0))</f>
        <v/>
      </c>
      <c r="C192" s="210" t="str">
        <f>IF($A192="","",VLOOKUP($A192,'Annex 2 EHV charges'!$D:$O,3,0))</f>
        <v/>
      </c>
      <c r="D192" s="209" t="str">
        <f>IF($A192="","",VLOOKUP($A192,'Annex 2 EHV charges'!$D:$O,4,0))</f>
        <v/>
      </c>
      <c r="E192" s="214" t="str">
        <f>IFERROR(IF(VLOOKUP($A192,'Annex 2 EHV charges'!$D:$O,9,FALSE)=0,"",VLOOKUP($A192,'Annex 2 EHV charges'!$D:$O,9,FALSE)),"")</f>
        <v/>
      </c>
      <c r="F192" s="215" t="str">
        <f>IFERROR(IF(VLOOKUP($A192,'Annex 2 EHV charges'!$D:$O,10,FALSE)=0,"",VLOOKUP($A192,'Annex 2 EHV charges'!$D:$O,10,FALSE)),"")</f>
        <v/>
      </c>
      <c r="G192" s="216" t="str">
        <f>IFERROR(IF(VLOOKUP($A192,'Annex 2 EHV charges'!$D:$O,11,FALSE)=0,"",VLOOKUP($A192,'Annex 2 EHV charges'!$D:$O,11,FALSE)),"")</f>
        <v/>
      </c>
      <c r="H192" s="216" t="str">
        <f>IFERROR(IF(VLOOKUP($A192,'Annex 2 EHV charges'!$D:$O,12,FALSE)=0,"",VLOOKUP($A192,'Annex 2 EHV charges'!$D:$O,12,FALSE)),"")</f>
        <v/>
      </c>
    </row>
    <row r="193" spans="1:8" x14ac:dyDescent="0.2">
      <c r="A193" s="210" t="str">
        <f t="array" ref="A193">IFERROR(INDEX('Annex 2 EHV charges'!$D$11:$D$260, MATCH(0, IF(ISBLANK('Annex 2 EHV charges'!$D$11:$D$260),1, COUNTIF(A$4:$A192, 'Annex 2 EHV charges'!$D$11:$D$260)), 0)),"")</f>
        <v/>
      </c>
      <c r="B193" s="209" t="str">
        <f>IF($A193="","",VLOOKUP($A193,'Annex 2 EHV charges'!$D:$O,2,0))</f>
        <v/>
      </c>
      <c r="C193" s="210" t="str">
        <f>IF($A193="","",VLOOKUP($A193,'Annex 2 EHV charges'!$D:$O,3,0))</f>
        <v/>
      </c>
      <c r="D193" s="209" t="str">
        <f>IF($A193="","",VLOOKUP($A193,'Annex 2 EHV charges'!$D:$O,4,0))</f>
        <v/>
      </c>
      <c r="E193" s="214" t="str">
        <f>IFERROR(IF(VLOOKUP($A193,'Annex 2 EHV charges'!$D:$O,9,FALSE)=0,"",VLOOKUP($A193,'Annex 2 EHV charges'!$D:$O,9,FALSE)),"")</f>
        <v/>
      </c>
      <c r="F193" s="215" t="str">
        <f>IFERROR(IF(VLOOKUP($A193,'Annex 2 EHV charges'!$D:$O,10,FALSE)=0,"",VLOOKUP($A193,'Annex 2 EHV charges'!$D:$O,10,FALSE)),"")</f>
        <v/>
      </c>
      <c r="G193" s="216" t="str">
        <f>IFERROR(IF(VLOOKUP($A193,'Annex 2 EHV charges'!$D:$O,11,FALSE)=0,"",VLOOKUP($A193,'Annex 2 EHV charges'!$D:$O,11,FALSE)),"")</f>
        <v/>
      </c>
      <c r="H193" s="216" t="str">
        <f>IFERROR(IF(VLOOKUP($A193,'Annex 2 EHV charges'!$D:$O,12,FALSE)=0,"",VLOOKUP($A193,'Annex 2 EHV charges'!$D:$O,12,FALSE)),"")</f>
        <v/>
      </c>
    </row>
    <row r="194" spans="1:8" x14ac:dyDescent="0.2">
      <c r="A194" s="210" t="str">
        <f t="array" ref="A194">IFERROR(INDEX('Annex 2 EHV charges'!$D$11:$D$260, MATCH(0, IF(ISBLANK('Annex 2 EHV charges'!$D$11:$D$260),1, COUNTIF(A$4:$A193, 'Annex 2 EHV charges'!$D$11:$D$260)), 0)),"")</f>
        <v/>
      </c>
      <c r="B194" s="209" t="str">
        <f>IF($A194="","",VLOOKUP($A194,'Annex 2 EHV charges'!$D:$O,2,0))</f>
        <v/>
      </c>
      <c r="C194" s="210" t="str">
        <f>IF($A194="","",VLOOKUP($A194,'Annex 2 EHV charges'!$D:$O,3,0))</f>
        <v/>
      </c>
      <c r="D194" s="209" t="str">
        <f>IF($A194="","",VLOOKUP($A194,'Annex 2 EHV charges'!$D:$O,4,0))</f>
        <v/>
      </c>
      <c r="E194" s="214" t="str">
        <f>IFERROR(IF(VLOOKUP($A194,'Annex 2 EHV charges'!$D:$O,9,FALSE)=0,"",VLOOKUP($A194,'Annex 2 EHV charges'!$D:$O,9,FALSE)),"")</f>
        <v/>
      </c>
      <c r="F194" s="215" t="str">
        <f>IFERROR(IF(VLOOKUP($A194,'Annex 2 EHV charges'!$D:$O,10,FALSE)=0,"",VLOOKUP($A194,'Annex 2 EHV charges'!$D:$O,10,FALSE)),"")</f>
        <v/>
      </c>
      <c r="G194" s="216" t="str">
        <f>IFERROR(IF(VLOOKUP($A194,'Annex 2 EHV charges'!$D:$O,11,FALSE)=0,"",VLOOKUP($A194,'Annex 2 EHV charges'!$D:$O,11,FALSE)),"")</f>
        <v/>
      </c>
      <c r="H194" s="216" t="str">
        <f>IFERROR(IF(VLOOKUP($A194,'Annex 2 EHV charges'!$D:$O,12,FALSE)=0,"",VLOOKUP($A194,'Annex 2 EHV charges'!$D:$O,12,FALSE)),"")</f>
        <v/>
      </c>
    </row>
    <row r="195" spans="1:8" x14ac:dyDescent="0.2">
      <c r="A195" s="210" t="str">
        <f t="array" ref="A195">IFERROR(INDEX('Annex 2 EHV charges'!$D$11:$D$260, MATCH(0, IF(ISBLANK('Annex 2 EHV charges'!$D$11:$D$260),1, COUNTIF(A$4:$A194, 'Annex 2 EHV charges'!$D$11:$D$260)), 0)),"")</f>
        <v/>
      </c>
      <c r="B195" s="209" t="str">
        <f>IF($A195="","",VLOOKUP($A195,'Annex 2 EHV charges'!$D:$O,2,0))</f>
        <v/>
      </c>
      <c r="C195" s="210" t="str">
        <f>IF($A195="","",VLOOKUP($A195,'Annex 2 EHV charges'!$D:$O,3,0))</f>
        <v/>
      </c>
      <c r="D195" s="209" t="str">
        <f>IF($A195="","",VLOOKUP($A195,'Annex 2 EHV charges'!$D:$O,4,0))</f>
        <v/>
      </c>
      <c r="E195" s="214" t="str">
        <f>IFERROR(IF(VLOOKUP($A195,'Annex 2 EHV charges'!$D:$O,9,FALSE)=0,"",VLOOKUP($A195,'Annex 2 EHV charges'!$D:$O,9,FALSE)),"")</f>
        <v/>
      </c>
      <c r="F195" s="215" t="str">
        <f>IFERROR(IF(VLOOKUP($A195,'Annex 2 EHV charges'!$D:$O,10,FALSE)=0,"",VLOOKUP($A195,'Annex 2 EHV charges'!$D:$O,10,FALSE)),"")</f>
        <v/>
      </c>
      <c r="G195" s="216" t="str">
        <f>IFERROR(IF(VLOOKUP($A195,'Annex 2 EHV charges'!$D:$O,11,FALSE)=0,"",VLOOKUP($A195,'Annex 2 EHV charges'!$D:$O,11,FALSE)),"")</f>
        <v/>
      </c>
      <c r="H195" s="216" t="str">
        <f>IFERROR(IF(VLOOKUP($A195,'Annex 2 EHV charges'!$D:$O,12,FALSE)=0,"",VLOOKUP($A195,'Annex 2 EHV charges'!$D:$O,12,FALSE)),"")</f>
        <v/>
      </c>
    </row>
    <row r="196" spans="1:8" x14ac:dyDescent="0.2">
      <c r="A196" s="210" t="str">
        <f t="array" ref="A196">IFERROR(INDEX('Annex 2 EHV charges'!$D$11:$D$260, MATCH(0, IF(ISBLANK('Annex 2 EHV charges'!$D$11:$D$260),1, COUNTIF(A$4:$A195, 'Annex 2 EHV charges'!$D$11:$D$260)), 0)),"")</f>
        <v/>
      </c>
      <c r="B196" s="209" t="str">
        <f>IF($A196="","",VLOOKUP($A196,'Annex 2 EHV charges'!$D:$O,2,0))</f>
        <v/>
      </c>
      <c r="C196" s="210" t="str">
        <f>IF($A196="","",VLOOKUP($A196,'Annex 2 EHV charges'!$D:$O,3,0))</f>
        <v/>
      </c>
      <c r="D196" s="209" t="str">
        <f>IF($A196="","",VLOOKUP($A196,'Annex 2 EHV charges'!$D:$O,4,0))</f>
        <v/>
      </c>
      <c r="E196" s="214" t="str">
        <f>IFERROR(IF(VLOOKUP($A196,'Annex 2 EHV charges'!$D:$O,9,FALSE)=0,"",VLOOKUP($A196,'Annex 2 EHV charges'!$D:$O,9,FALSE)),"")</f>
        <v/>
      </c>
      <c r="F196" s="215" t="str">
        <f>IFERROR(IF(VLOOKUP($A196,'Annex 2 EHV charges'!$D:$O,10,FALSE)=0,"",VLOOKUP($A196,'Annex 2 EHV charges'!$D:$O,10,FALSE)),"")</f>
        <v/>
      </c>
      <c r="G196" s="216" t="str">
        <f>IFERROR(IF(VLOOKUP($A196,'Annex 2 EHV charges'!$D:$O,11,FALSE)=0,"",VLOOKUP($A196,'Annex 2 EHV charges'!$D:$O,11,FALSE)),"")</f>
        <v/>
      </c>
      <c r="H196" s="216" t="str">
        <f>IFERROR(IF(VLOOKUP($A196,'Annex 2 EHV charges'!$D:$O,12,FALSE)=0,"",VLOOKUP($A196,'Annex 2 EHV charges'!$D:$O,12,FALSE)),"")</f>
        <v/>
      </c>
    </row>
    <row r="197" spans="1:8" x14ac:dyDescent="0.2">
      <c r="A197" s="210" t="str">
        <f t="array" ref="A197">IFERROR(INDEX('Annex 2 EHV charges'!$D$11:$D$260, MATCH(0, IF(ISBLANK('Annex 2 EHV charges'!$D$11:$D$260),1, COUNTIF(A$4:$A196, 'Annex 2 EHV charges'!$D$11:$D$260)), 0)),"")</f>
        <v/>
      </c>
      <c r="B197" s="209" t="str">
        <f>IF($A197="","",VLOOKUP($A197,'Annex 2 EHV charges'!$D:$O,2,0))</f>
        <v/>
      </c>
      <c r="C197" s="210" t="str">
        <f>IF($A197="","",VLOOKUP($A197,'Annex 2 EHV charges'!$D:$O,3,0))</f>
        <v/>
      </c>
      <c r="D197" s="209" t="str">
        <f>IF($A197="","",VLOOKUP($A197,'Annex 2 EHV charges'!$D:$O,4,0))</f>
        <v/>
      </c>
      <c r="E197" s="214" t="str">
        <f>IFERROR(IF(VLOOKUP($A197,'Annex 2 EHV charges'!$D:$O,9,FALSE)=0,"",VLOOKUP($A197,'Annex 2 EHV charges'!$D:$O,9,FALSE)),"")</f>
        <v/>
      </c>
      <c r="F197" s="215" t="str">
        <f>IFERROR(IF(VLOOKUP($A197,'Annex 2 EHV charges'!$D:$O,10,FALSE)=0,"",VLOOKUP($A197,'Annex 2 EHV charges'!$D:$O,10,FALSE)),"")</f>
        <v/>
      </c>
      <c r="G197" s="216" t="str">
        <f>IFERROR(IF(VLOOKUP($A197,'Annex 2 EHV charges'!$D:$O,11,FALSE)=0,"",VLOOKUP($A197,'Annex 2 EHV charges'!$D:$O,11,FALSE)),"")</f>
        <v/>
      </c>
      <c r="H197" s="216" t="str">
        <f>IFERROR(IF(VLOOKUP($A197,'Annex 2 EHV charges'!$D:$O,12,FALSE)=0,"",VLOOKUP($A197,'Annex 2 EHV charges'!$D:$O,12,FALSE)),"")</f>
        <v/>
      </c>
    </row>
    <row r="198" spans="1:8" x14ac:dyDescent="0.2">
      <c r="A198" s="210" t="str">
        <f t="array" ref="A198">IFERROR(INDEX('Annex 2 EHV charges'!$D$11:$D$260, MATCH(0, IF(ISBLANK('Annex 2 EHV charges'!$D$11:$D$260),1, COUNTIF(A$4:$A197, 'Annex 2 EHV charges'!$D$11:$D$260)), 0)),"")</f>
        <v/>
      </c>
      <c r="B198" s="209" t="str">
        <f>IF($A198="","",VLOOKUP($A198,'Annex 2 EHV charges'!$D:$O,2,0))</f>
        <v/>
      </c>
      <c r="C198" s="210" t="str">
        <f>IF($A198="","",VLOOKUP($A198,'Annex 2 EHV charges'!$D:$O,3,0))</f>
        <v/>
      </c>
      <c r="D198" s="209" t="str">
        <f>IF($A198="","",VLOOKUP($A198,'Annex 2 EHV charges'!$D:$O,4,0))</f>
        <v/>
      </c>
      <c r="E198" s="214" t="str">
        <f>IFERROR(IF(VLOOKUP($A198,'Annex 2 EHV charges'!$D:$O,9,FALSE)=0,"",VLOOKUP($A198,'Annex 2 EHV charges'!$D:$O,9,FALSE)),"")</f>
        <v/>
      </c>
      <c r="F198" s="215" t="str">
        <f>IFERROR(IF(VLOOKUP($A198,'Annex 2 EHV charges'!$D:$O,10,FALSE)=0,"",VLOOKUP($A198,'Annex 2 EHV charges'!$D:$O,10,FALSE)),"")</f>
        <v/>
      </c>
      <c r="G198" s="216" t="str">
        <f>IFERROR(IF(VLOOKUP($A198,'Annex 2 EHV charges'!$D:$O,11,FALSE)=0,"",VLOOKUP($A198,'Annex 2 EHV charges'!$D:$O,11,FALSE)),"")</f>
        <v/>
      </c>
      <c r="H198" s="216" t="str">
        <f>IFERROR(IF(VLOOKUP($A198,'Annex 2 EHV charges'!$D:$O,12,FALSE)=0,"",VLOOKUP($A198,'Annex 2 EHV charges'!$D:$O,12,FALSE)),"")</f>
        <v/>
      </c>
    </row>
    <row r="199" spans="1:8" x14ac:dyDescent="0.2">
      <c r="A199" s="210" t="str">
        <f t="array" ref="A199">IFERROR(INDEX('Annex 2 EHV charges'!$D$11:$D$260, MATCH(0, IF(ISBLANK('Annex 2 EHV charges'!$D$11:$D$260),1, COUNTIF(A$4:$A198, 'Annex 2 EHV charges'!$D$11:$D$260)), 0)),"")</f>
        <v/>
      </c>
      <c r="B199" s="209" t="str">
        <f>IF($A199="","",VLOOKUP($A199,'Annex 2 EHV charges'!$D:$O,2,0))</f>
        <v/>
      </c>
      <c r="C199" s="210" t="str">
        <f>IF($A199="","",VLOOKUP($A199,'Annex 2 EHV charges'!$D:$O,3,0))</f>
        <v/>
      </c>
      <c r="D199" s="209" t="str">
        <f>IF($A199="","",VLOOKUP($A199,'Annex 2 EHV charges'!$D:$O,4,0))</f>
        <v/>
      </c>
      <c r="E199" s="214" t="str">
        <f>IFERROR(IF(VLOOKUP($A199,'Annex 2 EHV charges'!$D:$O,9,FALSE)=0,"",VLOOKUP($A199,'Annex 2 EHV charges'!$D:$O,9,FALSE)),"")</f>
        <v/>
      </c>
      <c r="F199" s="215" t="str">
        <f>IFERROR(IF(VLOOKUP($A199,'Annex 2 EHV charges'!$D:$O,10,FALSE)=0,"",VLOOKUP($A199,'Annex 2 EHV charges'!$D:$O,10,FALSE)),"")</f>
        <v/>
      </c>
      <c r="G199" s="216" t="str">
        <f>IFERROR(IF(VLOOKUP($A199,'Annex 2 EHV charges'!$D:$O,11,FALSE)=0,"",VLOOKUP($A199,'Annex 2 EHV charges'!$D:$O,11,FALSE)),"")</f>
        <v/>
      </c>
      <c r="H199" s="216" t="str">
        <f>IFERROR(IF(VLOOKUP($A199,'Annex 2 EHV charges'!$D:$O,12,FALSE)=0,"",VLOOKUP($A199,'Annex 2 EHV charges'!$D:$O,12,FALSE)),"")</f>
        <v/>
      </c>
    </row>
    <row r="200" spans="1:8" x14ac:dyDescent="0.2">
      <c r="A200" s="210" t="str">
        <f t="array" ref="A200">IFERROR(INDEX('Annex 2 EHV charges'!$D$11:$D$260, MATCH(0, IF(ISBLANK('Annex 2 EHV charges'!$D$11:$D$260),1, COUNTIF(A$4:$A199, 'Annex 2 EHV charges'!$D$11:$D$260)), 0)),"")</f>
        <v/>
      </c>
      <c r="B200" s="209" t="str">
        <f>IF($A200="","",VLOOKUP($A200,'Annex 2 EHV charges'!$D:$O,2,0))</f>
        <v/>
      </c>
      <c r="C200" s="210" t="str">
        <f>IF($A200="","",VLOOKUP($A200,'Annex 2 EHV charges'!$D:$O,3,0))</f>
        <v/>
      </c>
      <c r="D200" s="209" t="str">
        <f>IF($A200="","",VLOOKUP($A200,'Annex 2 EHV charges'!$D:$O,4,0))</f>
        <v/>
      </c>
      <c r="E200" s="214" t="str">
        <f>IFERROR(IF(VLOOKUP($A200,'Annex 2 EHV charges'!$D:$O,9,FALSE)=0,"",VLOOKUP($A200,'Annex 2 EHV charges'!$D:$O,9,FALSE)),"")</f>
        <v/>
      </c>
      <c r="F200" s="215" t="str">
        <f>IFERROR(IF(VLOOKUP($A200,'Annex 2 EHV charges'!$D:$O,10,FALSE)=0,"",VLOOKUP($A200,'Annex 2 EHV charges'!$D:$O,10,FALSE)),"")</f>
        <v/>
      </c>
      <c r="G200" s="216" t="str">
        <f>IFERROR(IF(VLOOKUP($A200,'Annex 2 EHV charges'!$D:$O,11,FALSE)=0,"",VLOOKUP($A200,'Annex 2 EHV charges'!$D:$O,11,FALSE)),"")</f>
        <v/>
      </c>
      <c r="H200" s="216" t="str">
        <f>IFERROR(IF(VLOOKUP($A200,'Annex 2 EHV charges'!$D:$O,12,FALSE)=0,"",VLOOKUP($A200,'Annex 2 EHV charges'!$D:$O,12,FALSE)),"")</f>
        <v/>
      </c>
    </row>
    <row r="201" spans="1:8" x14ac:dyDescent="0.2">
      <c r="A201" s="210" t="str">
        <f t="array" ref="A201">IFERROR(INDEX('Annex 2 EHV charges'!$D$11:$D$260, MATCH(0, IF(ISBLANK('Annex 2 EHV charges'!$D$11:$D$260),1, COUNTIF(A$4:$A200, 'Annex 2 EHV charges'!$D$11:$D$260)), 0)),"")</f>
        <v/>
      </c>
      <c r="B201" s="209" t="str">
        <f>IF($A201="","",VLOOKUP($A201,'Annex 2 EHV charges'!$D:$O,2,0))</f>
        <v/>
      </c>
      <c r="C201" s="210" t="str">
        <f>IF($A201="","",VLOOKUP($A201,'Annex 2 EHV charges'!$D:$O,3,0))</f>
        <v/>
      </c>
      <c r="D201" s="209" t="str">
        <f>IF($A201="","",VLOOKUP($A201,'Annex 2 EHV charges'!$D:$O,4,0))</f>
        <v/>
      </c>
      <c r="E201" s="214" t="str">
        <f>IFERROR(IF(VLOOKUP($A201,'Annex 2 EHV charges'!$D:$O,9,FALSE)=0,"",VLOOKUP($A201,'Annex 2 EHV charges'!$D:$O,9,FALSE)),"")</f>
        <v/>
      </c>
      <c r="F201" s="215" t="str">
        <f>IFERROR(IF(VLOOKUP($A201,'Annex 2 EHV charges'!$D:$O,10,FALSE)=0,"",VLOOKUP($A201,'Annex 2 EHV charges'!$D:$O,10,FALSE)),"")</f>
        <v/>
      </c>
      <c r="G201" s="216" t="str">
        <f>IFERROR(IF(VLOOKUP($A201,'Annex 2 EHV charges'!$D:$O,11,FALSE)=0,"",VLOOKUP($A201,'Annex 2 EHV charges'!$D:$O,11,FALSE)),"")</f>
        <v/>
      </c>
      <c r="H201" s="216" t="str">
        <f>IFERROR(IF(VLOOKUP($A201,'Annex 2 EHV charges'!$D:$O,12,FALSE)=0,"",VLOOKUP($A201,'Annex 2 EHV charges'!$D:$O,12,FALSE)),"")</f>
        <v/>
      </c>
    </row>
    <row r="202" spans="1:8" x14ac:dyDescent="0.2">
      <c r="A202" s="210" t="str">
        <f t="array" ref="A202">IFERROR(INDEX('Annex 2 EHV charges'!$D$11:$D$260, MATCH(0, IF(ISBLANK('Annex 2 EHV charges'!$D$11:$D$260),1, COUNTIF(A$4:$A201, 'Annex 2 EHV charges'!$D$11:$D$260)), 0)),"")</f>
        <v/>
      </c>
      <c r="B202" s="209" t="str">
        <f>IF($A202="","",VLOOKUP($A202,'Annex 2 EHV charges'!$D:$O,2,0))</f>
        <v/>
      </c>
      <c r="C202" s="210" t="str">
        <f>IF($A202="","",VLOOKUP($A202,'Annex 2 EHV charges'!$D:$O,3,0))</f>
        <v/>
      </c>
      <c r="D202" s="209" t="str">
        <f>IF($A202="","",VLOOKUP($A202,'Annex 2 EHV charges'!$D:$O,4,0))</f>
        <v/>
      </c>
      <c r="E202" s="214" t="str">
        <f>IFERROR(IF(VLOOKUP($A202,'Annex 2 EHV charges'!$D:$O,9,FALSE)=0,"",VLOOKUP($A202,'Annex 2 EHV charges'!$D:$O,9,FALSE)),"")</f>
        <v/>
      </c>
      <c r="F202" s="215" t="str">
        <f>IFERROR(IF(VLOOKUP($A202,'Annex 2 EHV charges'!$D:$O,10,FALSE)=0,"",VLOOKUP($A202,'Annex 2 EHV charges'!$D:$O,10,FALSE)),"")</f>
        <v/>
      </c>
      <c r="G202" s="216" t="str">
        <f>IFERROR(IF(VLOOKUP($A202,'Annex 2 EHV charges'!$D:$O,11,FALSE)=0,"",VLOOKUP($A202,'Annex 2 EHV charges'!$D:$O,11,FALSE)),"")</f>
        <v/>
      </c>
      <c r="H202" s="216" t="str">
        <f>IFERROR(IF(VLOOKUP($A202,'Annex 2 EHV charges'!$D:$O,12,FALSE)=0,"",VLOOKUP($A202,'Annex 2 EHV charges'!$D:$O,12,FALSE)),"")</f>
        <v/>
      </c>
    </row>
    <row r="203" spans="1:8" x14ac:dyDescent="0.2">
      <c r="A203" s="210" t="str">
        <f t="array" ref="A203">IFERROR(INDEX('Annex 2 EHV charges'!$D$11:$D$260, MATCH(0, IF(ISBLANK('Annex 2 EHV charges'!$D$11:$D$260),1, COUNTIF(A$4:$A202, 'Annex 2 EHV charges'!$D$11:$D$260)), 0)),"")</f>
        <v/>
      </c>
      <c r="B203" s="209" t="str">
        <f>IF($A203="","",VLOOKUP($A203,'Annex 2 EHV charges'!$D:$O,2,0))</f>
        <v/>
      </c>
      <c r="C203" s="210" t="str">
        <f>IF($A203="","",VLOOKUP($A203,'Annex 2 EHV charges'!$D:$O,3,0))</f>
        <v/>
      </c>
      <c r="D203" s="209" t="str">
        <f>IF($A203="","",VLOOKUP($A203,'Annex 2 EHV charges'!$D:$O,4,0))</f>
        <v/>
      </c>
      <c r="E203" s="214" t="str">
        <f>IFERROR(IF(VLOOKUP($A203,'Annex 2 EHV charges'!$D:$O,9,FALSE)=0,"",VLOOKUP($A203,'Annex 2 EHV charges'!$D:$O,9,FALSE)),"")</f>
        <v/>
      </c>
      <c r="F203" s="215" t="str">
        <f>IFERROR(IF(VLOOKUP($A203,'Annex 2 EHV charges'!$D:$O,10,FALSE)=0,"",VLOOKUP($A203,'Annex 2 EHV charges'!$D:$O,10,FALSE)),"")</f>
        <v/>
      </c>
      <c r="G203" s="216" t="str">
        <f>IFERROR(IF(VLOOKUP($A203,'Annex 2 EHV charges'!$D:$O,11,FALSE)=0,"",VLOOKUP($A203,'Annex 2 EHV charges'!$D:$O,11,FALSE)),"")</f>
        <v/>
      </c>
      <c r="H203" s="216" t="str">
        <f>IFERROR(IF(VLOOKUP($A203,'Annex 2 EHV charges'!$D:$O,12,FALSE)=0,"",VLOOKUP($A203,'Annex 2 EHV charges'!$D:$O,12,FALSE)),"")</f>
        <v/>
      </c>
    </row>
    <row r="204" spans="1:8" x14ac:dyDescent="0.2">
      <c r="A204" s="210" t="str">
        <f t="array" ref="A204">IFERROR(INDEX('Annex 2 EHV charges'!$D$11:$D$260, MATCH(0, IF(ISBLANK('Annex 2 EHV charges'!$D$11:$D$260),1, COUNTIF(A$4:$A203, 'Annex 2 EHV charges'!$D$11:$D$260)), 0)),"")</f>
        <v/>
      </c>
      <c r="B204" s="209" t="str">
        <f>IF($A204="","",VLOOKUP($A204,'Annex 2 EHV charges'!$D:$O,2,0))</f>
        <v/>
      </c>
      <c r="C204" s="210" t="str">
        <f>IF($A204="","",VLOOKUP($A204,'Annex 2 EHV charges'!$D:$O,3,0))</f>
        <v/>
      </c>
      <c r="D204" s="209" t="str">
        <f>IF($A204="","",VLOOKUP($A204,'Annex 2 EHV charges'!$D:$O,4,0))</f>
        <v/>
      </c>
      <c r="E204" s="214" t="str">
        <f>IFERROR(IF(VLOOKUP($A204,'Annex 2 EHV charges'!$D:$O,9,FALSE)=0,"",VLOOKUP($A204,'Annex 2 EHV charges'!$D:$O,9,FALSE)),"")</f>
        <v/>
      </c>
      <c r="F204" s="215" t="str">
        <f>IFERROR(IF(VLOOKUP($A204,'Annex 2 EHV charges'!$D:$O,10,FALSE)=0,"",VLOOKUP($A204,'Annex 2 EHV charges'!$D:$O,10,FALSE)),"")</f>
        <v/>
      </c>
      <c r="G204" s="216" t="str">
        <f>IFERROR(IF(VLOOKUP($A204,'Annex 2 EHV charges'!$D:$O,11,FALSE)=0,"",VLOOKUP($A204,'Annex 2 EHV charges'!$D:$O,11,FALSE)),"")</f>
        <v/>
      </c>
      <c r="H204" s="216" t="str">
        <f>IFERROR(IF(VLOOKUP($A204,'Annex 2 EHV charges'!$D:$O,12,FALSE)=0,"",VLOOKUP($A204,'Annex 2 EHV charges'!$D:$O,12,FALSE)),"")</f>
        <v/>
      </c>
    </row>
    <row r="205" spans="1:8" x14ac:dyDescent="0.2">
      <c r="A205" s="210" t="str">
        <f t="array" ref="A205">IFERROR(INDEX('Annex 2 EHV charges'!$D$11:$D$260, MATCH(0, IF(ISBLANK('Annex 2 EHV charges'!$D$11:$D$260),1, COUNTIF(A$4:$A204, 'Annex 2 EHV charges'!$D$11:$D$260)), 0)),"")</f>
        <v/>
      </c>
      <c r="B205" s="209" t="str">
        <f>IF($A205="","",VLOOKUP($A205,'Annex 2 EHV charges'!$D:$O,2,0))</f>
        <v/>
      </c>
      <c r="C205" s="210" t="str">
        <f>IF($A205="","",VLOOKUP($A205,'Annex 2 EHV charges'!$D:$O,3,0))</f>
        <v/>
      </c>
      <c r="D205" s="209" t="str">
        <f>IF($A205="","",VLOOKUP($A205,'Annex 2 EHV charges'!$D:$O,4,0))</f>
        <v/>
      </c>
      <c r="E205" s="214" t="str">
        <f>IFERROR(IF(VLOOKUP($A205,'Annex 2 EHV charges'!$D:$O,9,FALSE)=0,"",VLOOKUP($A205,'Annex 2 EHV charges'!$D:$O,9,FALSE)),"")</f>
        <v/>
      </c>
      <c r="F205" s="215" t="str">
        <f>IFERROR(IF(VLOOKUP($A205,'Annex 2 EHV charges'!$D:$O,10,FALSE)=0,"",VLOOKUP($A205,'Annex 2 EHV charges'!$D:$O,10,FALSE)),"")</f>
        <v/>
      </c>
      <c r="G205" s="216" t="str">
        <f>IFERROR(IF(VLOOKUP($A205,'Annex 2 EHV charges'!$D:$O,11,FALSE)=0,"",VLOOKUP($A205,'Annex 2 EHV charges'!$D:$O,11,FALSE)),"")</f>
        <v/>
      </c>
      <c r="H205" s="216" t="str">
        <f>IFERROR(IF(VLOOKUP($A205,'Annex 2 EHV charges'!$D:$O,12,FALSE)=0,"",VLOOKUP($A205,'Annex 2 EHV charges'!$D:$O,12,FALSE)),"")</f>
        <v/>
      </c>
    </row>
    <row r="206" spans="1:8" x14ac:dyDescent="0.2">
      <c r="A206" s="210" t="str">
        <f t="array" ref="A206">IFERROR(INDEX('Annex 2 EHV charges'!$D$11:$D$260, MATCH(0, IF(ISBLANK('Annex 2 EHV charges'!$D$11:$D$260),1, COUNTIF(A$4:$A205, 'Annex 2 EHV charges'!$D$11:$D$260)), 0)),"")</f>
        <v/>
      </c>
      <c r="B206" s="209" t="str">
        <f>IF($A206="","",VLOOKUP($A206,'Annex 2 EHV charges'!$D:$O,2,0))</f>
        <v/>
      </c>
      <c r="C206" s="210" t="str">
        <f>IF($A206="","",VLOOKUP($A206,'Annex 2 EHV charges'!$D:$O,3,0))</f>
        <v/>
      </c>
      <c r="D206" s="209" t="str">
        <f>IF($A206="","",VLOOKUP($A206,'Annex 2 EHV charges'!$D:$O,4,0))</f>
        <v/>
      </c>
      <c r="E206" s="214" t="str">
        <f>IFERROR(IF(VLOOKUP($A206,'Annex 2 EHV charges'!$D:$O,9,FALSE)=0,"",VLOOKUP($A206,'Annex 2 EHV charges'!$D:$O,9,FALSE)),"")</f>
        <v/>
      </c>
      <c r="F206" s="215" t="str">
        <f>IFERROR(IF(VLOOKUP($A206,'Annex 2 EHV charges'!$D:$O,10,FALSE)=0,"",VLOOKUP($A206,'Annex 2 EHV charges'!$D:$O,10,FALSE)),"")</f>
        <v/>
      </c>
      <c r="G206" s="216" t="str">
        <f>IFERROR(IF(VLOOKUP($A206,'Annex 2 EHV charges'!$D:$O,11,FALSE)=0,"",VLOOKUP($A206,'Annex 2 EHV charges'!$D:$O,11,FALSE)),"")</f>
        <v/>
      </c>
      <c r="H206" s="216" t="str">
        <f>IFERROR(IF(VLOOKUP($A206,'Annex 2 EHV charges'!$D:$O,12,FALSE)=0,"",VLOOKUP($A206,'Annex 2 EHV charges'!$D:$O,12,FALSE)),"")</f>
        <v/>
      </c>
    </row>
    <row r="207" spans="1:8" x14ac:dyDescent="0.2">
      <c r="A207" s="210" t="str">
        <f t="array" ref="A207">IFERROR(INDEX('Annex 2 EHV charges'!$D$11:$D$260, MATCH(0, IF(ISBLANK('Annex 2 EHV charges'!$D$11:$D$260),1, COUNTIF(A$4:$A206, 'Annex 2 EHV charges'!$D$11:$D$260)), 0)),"")</f>
        <v/>
      </c>
      <c r="B207" s="209" t="str">
        <f>IF($A207="","",VLOOKUP($A207,'Annex 2 EHV charges'!$D:$O,2,0))</f>
        <v/>
      </c>
      <c r="C207" s="210" t="str">
        <f>IF($A207="","",VLOOKUP($A207,'Annex 2 EHV charges'!$D:$O,3,0))</f>
        <v/>
      </c>
      <c r="D207" s="209" t="str">
        <f>IF($A207="","",VLOOKUP($A207,'Annex 2 EHV charges'!$D:$O,4,0))</f>
        <v/>
      </c>
      <c r="E207" s="214" t="str">
        <f>IFERROR(IF(VLOOKUP($A207,'Annex 2 EHV charges'!$D:$O,9,FALSE)=0,"",VLOOKUP($A207,'Annex 2 EHV charges'!$D:$O,9,FALSE)),"")</f>
        <v/>
      </c>
      <c r="F207" s="215" t="str">
        <f>IFERROR(IF(VLOOKUP($A207,'Annex 2 EHV charges'!$D:$O,10,FALSE)=0,"",VLOOKUP($A207,'Annex 2 EHV charges'!$D:$O,10,FALSE)),"")</f>
        <v/>
      </c>
      <c r="G207" s="216" t="str">
        <f>IFERROR(IF(VLOOKUP($A207,'Annex 2 EHV charges'!$D:$O,11,FALSE)=0,"",VLOOKUP($A207,'Annex 2 EHV charges'!$D:$O,11,FALSE)),"")</f>
        <v/>
      </c>
      <c r="H207" s="216" t="str">
        <f>IFERROR(IF(VLOOKUP($A207,'Annex 2 EHV charges'!$D:$O,12,FALSE)=0,"",VLOOKUP($A207,'Annex 2 EHV charges'!$D:$O,12,FALSE)),"")</f>
        <v/>
      </c>
    </row>
    <row r="208" spans="1:8" x14ac:dyDescent="0.2">
      <c r="A208" s="210" t="str">
        <f t="array" ref="A208">IFERROR(INDEX('Annex 2 EHV charges'!$D$11:$D$260, MATCH(0, IF(ISBLANK('Annex 2 EHV charges'!$D$11:$D$260),1, COUNTIF(A$4:$A207, 'Annex 2 EHV charges'!$D$11:$D$260)), 0)),"")</f>
        <v/>
      </c>
      <c r="B208" s="209" t="str">
        <f>IF($A208="","",VLOOKUP($A208,'Annex 2 EHV charges'!$D:$O,2,0))</f>
        <v/>
      </c>
      <c r="C208" s="210" t="str">
        <f>IF($A208="","",VLOOKUP($A208,'Annex 2 EHV charges'!$D:$O,3,0))</f>
        <v/>
      </c>
      <c r="D208" s="209" t="str">
        <f>IF($A208="","",VLOOKUP($A208,'Annex 2 EHV charges'!$D:$O,4,0))</f>
        <v/>
      </c>
      <c r="E208" s="214" t="str">
        <f>IFERROR(IF(VLOOKUP($A208,'Annex 2 EHV charges'!$D:$O,9,FALSE)=0,"",VLOOKUP($A208,'Annex 2 EHV charges'!$D:$O,9,FALSE)),"")</f>
        <v/>
      </c>
      <c r="F208" s="215" t="str">
        <f>IFERROR(IF(VLOOKUP($A208,'Annex 2 EHV charges'!$D:$O,10,FALSE)=0,"",VLOOKUP($A208,'Annex 2 EHV charges'!$D:$O,10,FALSE)),"")</f>
        <v/>
      </c>
      <c r="G208" s="216" t="str">
        <f>IFERROR(IF(VLOOKUP($A208,'Annex 2 EHV charges'!$D:$O,11,FALSE)=0,"",VLOOKUP($A208,'Annex 2 EHV charges'!$D:$O,11,FALSE)),"")</f>
        <v/>
      </c>
      <c r="H208" s="216" t="str">
        <f>IFERROR(IF(VLOOKUP($A208,'Annex 2 EHV charges'!$D:$O,12,FALSE)=0,"",VLOOKUP($A208,'Annex 2 EHV charges'!$D:$O,12,FALSE)),"")</f>
        <v/>
      </c>
    </row>
    <row r="209" spans="1:8" x14ac:dyDescent="0.2">
      <c r="A209" s="210" t="str">
        <f t="array" ref="A209">IFERROR(INDEX('Annex 2 EHV charges'!$D$11:$D$260, MATCH(0, IF(ISBLANK('Annex 2 EHV charges'!$D$11:$D$260),1, COUNTIF(A$4:$A208, 'Annex 2 EHV charges'!$D$11:$D$260)), 0)),"")</f>
        <v/>
      </c>
      <c r="B209" s="209" t="str">
        <f>IF($A209="","",VLOOKUP($A209,'Annex 2 EHV charges'!$D:$O,2,0))</f>
        <v/>
      </c>
      <c r="C209" s="210" t="str">
        <f>IF($A209="","",VLOOKUP($A209,'Annex 2 EHV charges'!$D:$O,3,0))</f>
        <v/>
      </c>
      <c r="D209" s="209" t="str">
        <f>IF($A209="","",VLOOKUP($A209,'Annex 2 EHV charges'!$D:$O,4,0))</f>
        <v/>
      </c>
      <c r="E209" s="214" t="str">
        <f>IFERROR(IF(VLOOKUP($A209,'Annex 2 EHV charges'!$D:$O,9,FALSE)=0,"",VLOOKUP($A209,'Annex 2 EHV charges'!$D:$O,9,FALSE)),"")</f>
        <v/>
      </c>
      <c r="F209" s="215" t="str">
        <f>IFERROR(IF(VLOOKUP($A209,'Annex 2 EHV charges'!$D:$O,10,FALSE)=0,"",VLOOKUP($A209,'Annex 2 EHV charges'!$D:$O,10,FALSE)),"")</f>
        <v/>
      </c>
      <c r="G209" s="216" t="str">
        <f>IFERROR(IF(VLOOKUP($A209,'Annex 2 EHV charges'!$D:$O,11,FALSE)=0,"",VLOOKUP($A209,'Annex 2 EHV charges'!$D:$O,11,FALSE)),"")</f>
        <v/>
      </c>
      <c r="H209" s="216" t="str">
        <f>IFERROR(IF(VLOOKUP($A209,'Annex 2 EHV charges'!$D:$O,12,FALSE)=0,"",VLOOKUP($A209,'Annex 2 EHV charges'!$D:$O,12,FALSE)),"")</f>
        <v/>
      </c>
    </row>
    <row r="210" spans="1:8" x14ac:dyDescent="0.2">
      <c r="A210" s="210" t="str">
        <f t="array" ref="A210">IFERROR(INDEX('Annex 2 EHV charges'!$D$11:$D$260, MATCH(0, IF(ISBLANK('Annex 2 EHV charges'!$D$11:$D$260),1, COUNTIF(A$4:$A209, 'Annex 2 EHV charges'!$D$11:$D$260)), 0)),"")</f>
        <v/>
      </c>
      <c r="B210" s="209" t="str">
        <f>IF($A210="","",VLOOKUP($A210,'Annex 2 EHV charges'!$D:$O,2,0))</f>
        <v/>
      </c>
      <c r="C210" s="210" t="str">
        <f>IF($A210="","",VLOOKUP($A210,'Annex 2 EHV charges'!$D:$O,3,0))</f>
        <v/>
      </c>
      <c r="D210" s="209" t="str">
        <f>IF($A210="","",VLOOKUP($A210,'Annex 2 EHV charges'!$D:$O,4,0))</f>
        <v/>
      </c>
      <c r="E210" s="214" t="str">
        <f>IFERROR(IF(VLOOKUP($A210,'Annex 2 EHV charges'!$D:$O,9,FALSE)=0,"",VLOOKUP($A210,'Annex 2 EHV charges'!$D:$O,9,FALSE)),"")</f>
        <v/>
      </c>
      <c r="F210" s="215" t="str">
        <f>IFERROR(IF(VLOOKUP($A210,'Annex 2 EHV charges'!$D:$O,10,FALSE)=0,"",VLOOKUP($A210,'Annex 2 EHV charges'!$D:$O,10,FALSE)),"")</f>
        <v/>
      </c>
      <c r="G210" s="216" t="str">
        <f>IFERROR(IF(VLOOKUP($A210,'Annex 2 EHV charges'!$D:$O,11,FALSE)=0,"",VLOOKUP($A210,'Annex 2 EHV charges'!$D:$O,11,FALSE)),"")</f>
        <v/>
      </c>
      <c r="H210" s="216" t="str">
        <f>IFERROR(IF(VLOOKUP($A210,'Annex 2 EHV charges'!$D:$O,12,FALSE)=0,"",VLOOKUP($A210,'Annex 2 EHV charges'!$D:$O,12,FALSE)),"")</f>
        <v/>
      </c>
    </row>
    <row r="211" spans="1:8" x14ac:dyDescent="0.2">
      <c r="A211" s="210" t="str">
        <f t="array" ref="A211">IFERROR(INDEX('Annex 2 EHV charges'!$D$11:$D$260, MATCH(0, IF(ISBLANK('Annex 2 EHV charges'!$D$11:$D$260),1, COUNTIF(A$4:$A210, 'Annex 2 EHV charges'!$D$11:$D$260)), 0)),"")</f>
        <v/>
      </c>
      <c r="B211" s="209" t="str">
        <f>IF($A211="","",VLOOKUP($A211,'Annex 2 EHV charges'!$D:$O,2,0))</f>
        <v/>
      </c>
      <c r="C211" s="210" t="str">
        <f>IF($A211="","",VLOOKUP($A211,'Annex 2 EHV charges'!$D:$O,3,0))</f>
        <v/>
      </c>
      <c r="D211" s="209" t="str">
        <f>IF($A211="","",VLOOKUP($A211,'Annex 2 EHV charges'!$D:$O,4,0))</f>
        <v/>
      </c>
      <c r="E211" s="214" t="str">
        <f>IFERROR(IF(VLOOKUP($A211,'Annex 2 EHV charges'!$D:$O,9,FALSE)=0,"",VLOOKUP($A211,'Annex 2 EHV charges'!$D:$O,9,FALSE)),"")</f>
        <v/>
      </c>
      <c r="F211" s="215" t="str">
        <f>IFERROR(IF(VLOOKUP($A211,'Annex 2 EHV charges'!$D:$O,10,FALSE)=0,"",VLOOKUP($A211,'Annex 2 EHV charges'!$D:$O,10,FALSE)),"")</f>
        <v/>
      </c>
      <c r="G211" s="216" t="str">
        <f>IFERROR(IF(VLOOKUP($A211,'Annex 2 EHV charges'!$D:$O,11,FALSE)=0,"",VLOOKUP($A211,'Annex 2 EHV charges'!$D:$O,11,FALSE)),"")</f>
        <v/>
      </c>
      <c r="H211" s="216" t="str">
        <f>IFERROR(IF(VLOOKUP($A211,'Annex 2 EHV charges'!$D:$O,12,FALSE)=0,"",VLOOKUP($A211,'Annex 2 EHV charges'!$D:$O,12,FALSE)),"")</f>
        <v/>
      </c>
    </row>
    <row r="212" spans="1:8" x14ac:dyDescent="0.2">
      <c r="A212" s="210" t="str">
        <f t="array" ref="A212">IFERROR(INDEX('Annex 2 EHV charges'!$D$11:$D$260, MATCH(0, IF(ISBLANK('Annex 2 EHV charges'!$D$11:$D$260),1, COUNTIF(A$4:$A211, 'Annex 2 EHV charges'!$D$11:$D$260)), 0)),"")</f>
        <v/>
      </c>
      <c r="B212" s="209" t="str">
        <f>IF($A212="","",VLOOKUP($A212,'Annex 2 EHV charges'!$D:$O,2,0))</f>
        <v/>
      </c>
      <c r="C212" s="210" t="str">
        <f>IF($A212="","",VLOOKUP($A212,'Annex 2 EHV charges'!$D:$O,3,0))</f>
        <v/>
      </c>
      <c r="D212" s="209" t="str">
        <f>IF($A212="","",VLOOKUP($A212,'Annex 2 EHV charges'!$D:$O,4,0))</f>
        <v/>
      </c>
      <c r="E212" s="214" t="str">
        <f>IFERROR(IF(VLOOKUP($A212,'Annex 2 EHV charges'!$D:$O,9,FALSE)=0,"",VLOOKUP($A212,'Annex 2 EHV charges'!$D:$O,9,FALSE)),"")</f>
        <v/>
      </c>
      <c r="F212" s="215" t="str">
        <f>IFERROR(IF(VLOOKUP($A212,'Annex 2 EHV charges'!$D:$O,10,FALSE)=0,"",VLOOKUP($A212,'Annex 2 EHV charges'!$D:$O,10,FALSE)),"")</f>
        <v/>
      </c>
      <c r="G212" s="216" t="str">
        <f>IFERROR(IF(VLOOKUP($A212,'Annex 2 EHV charges'!$D:$O,11,FALSE)=0,"",VLOOKUP($A212,'Annex 2 EHV charges'!$D:$O,11,FALSE)),"")</f>
        <v/>
      </c>
      <c r="H212" s="216" t="str">
        <f>IFERROR(IF(VLOOKUP($A212,'Annex 2 EHV charges'!$D:$O,12,FALSE)=0,"",VLOOKUP($A212,'Annex 2 EHV charges'!$D:$O,12,FALSE)),"")</f>
        <v/>
      </c>
    </row>
    <row r="213" spans="1:8" x14ac:dyDescent="0.2">
      <c r="A213" s="210" t="str">
        <f t="array" ref="A213">IFERROR(INDEX('Annex 2 EHV charges'!$D$11:$D$260, MATCH(0, IF(ISBLANK('Annex 2 EHV charges'!$D$11:$D$260),1, COUNTIF(A$4:$A212, 'Annex 2 EHV charges'!$D$11:$D$260)), 0)),"")</f>
        <v/>
      </c>
      <c r="B213" s="209" t="str">
        <f>IF($A213="","",VLOOKUP($A213,'Annex 2 EHV charges'!$D:$O,2,0))</f>
        <v/>
      </c>
      <c r="C213" s="210" t="str">
        <f>IF($A213="","",VLOOKUP($A213,'Annex 2 EHV charges'!$D:$O,3,0))</f>
        <v/>
      </c>
      <c r="D213" s="209" t="str">
        <f>IF($A213="","",VLOOKUP($A213,'Annex 2 EHV charges'!$D:$O,4,0))</f>
        <v/>
      </c>
      <c r="E213" s="214" t="str">
        <f>IFERROR(IF(VLOOKUP($A213,'Annex 2 EHV charges'!$D:$O,9,FALSE)=0,"",VLOOKUP($A213,'Annex 2 EHV charges'!$D:$O,9,FALSE)),"")</f>
        <v/>
      </c>
      <c r="F213" s="215" t="str">
        <f>IFERROR(IF(VLOOKUP($A213,'Annex 2 EHV charges'!$D:$O,10,FALSE)=0,"",VLOOKUP($A213,'Annex 2 EHV charges'!$D:$O,10,FALSE)),"")</f>
        <v/>
      </c>
      <c r="G213" s="216" t="str">
        <f>IFERROR(IF(VLOOKUP($A213,'Annex 2 EHV charges'!$D:$O,11,FALSE)=0,"",VLOOKUP($A213,'Annex 2 EHV charges'!$D:$O,11,FALSE)),"")</f>
        <v/>
      </c>
      <c r="H213" s="216" t="str">
        <f>IFERROR(IF(VLOOKUP($A213,'Annex 2 EHV charges'!$D:$O,12,FALSE)=0,"",VLOOKUP($A213,'Annex 2 EHV charges'!$D:$O,12,FALSE)),"")</f>
        <v/>
      </c>
    </row>
    <row r="214" spans="1:8" x14ac:dyDescent="0.2">
      <c r="A214" s="210" t="str">
        <f t="array" ref="A214">IFERROR(INDEX('Annex 2 EHV charges'!$D$11:$D$260, MATCH(0, IF(ISBLANK('Annex 2 EHV charges'!$D$11:$D$260),1, COUNTIF(A$4:$A213, 'Annex 2 EHV charges'!$D$11:$D$260)), 0)),"")</f>
        <v/>
      </c>
      <c r="B214" s="209" t="str">
        <f>IF($A214="","",VLOOKUP($A214,'Annex 2 EHV charges'!$D:$O,2,0))</f>
        <v/>
      </c>
      <c r="C214" s="210" t="str">
        <f>IF($A214="","",VLOOKUP($A214,'Annex 2 EHV charges'!$D:$O,3,0))</f>
        <v/>
      </c>
      <c r="D214" s="209" t="str">
        <f>IF($A214="","",VLOOKUP($A214,'Annex 2 EHV charges'!$D:$O,4,0))</f>
        <v/>
      </c>
      <c r="E214" s="214" t="str">
        <f>IFERROR(IF(VLOOKUP($A214,'Annex 2 EHV charges'!$D:$O,9,FALSE)=0,"",VLOOKUP($A214,'Annex 2 EHV charges'!$D:$O,9,FALSE)),"")</f>
        <v/>
      </c>
      <c r="F214" s="215" t="str">
        <f>IFERROR(IF(VLOOKUP($A214,'Annex 2 EHV charges'!$D:$O,10,FALSE)=0,"",VLOOKUP($A214,'Annex 2 EHV charges'!$D:$O,10,FALSE)),"")</f>
        <v/>
      </c>
      <c r="G214" s="216" t="str">
        <f>IFERROR(IF(VLOOKUP($A214,'Annex 2 EHV charges'!$D:$O,11,FALSE)=0,"",VLOOKUP($A214,'Annex 2 EHV charges'!$D:$O,11,FALSE)),"")</f>
        <v/>
      </c>
      <c r="H214" s="216" t="str">
        <f>IFERROR(IF(VLOOKUP($A214,'Annex 2 EHV charges'!$D:$O,12,FALSE)=0,"",VLOOKUP($A214,'Annex 2 EHV charges'!$D:$O,12,FALSE)),"")</f>
        <v/>
      </c>
    </row>
    <row r="215" spans="1:8" x14ac:dyDescent="0.2">
      <c r="A215" s="210" t="str">
        <f t="array" ref="A215">IFERROR(INDEX('Annex 2 EHV charges'!$D$11:$D$260, MATCH(0, IF(ISBLANK('Annex 2 EHV charges'!$D$11:$D$260),1, COUNTIF(A$4:$A214, 'Annex 2 EHV charges'!$D$11:$D$260)), 0)),"")</f>
        <v/>
      </c>
      <c r="B215" s="209" t="str">
        <f>IF($A215="","",VLOOKUP($A215,'Annex 2 EHV charges'!$D:$O,2,0))</f>
        <v/>
      </c>
      <c r="C215" s="210" t="str">
        <f>IF($A215="","",VLOOKUP($A215,'Annex 2 EHV charges'!$D:$O,3,0))</f>
        <v/>
      </c>
      <c r="D215" s="209" t="str">
        <f>IF($A215="","",VLOOKUP($A215,'Annex 2 EHV charges'!$D:$O,4,0))</f>
        <v/>
      </c>
      <c r="E215" s="214" t="str">
        <f>IFERROR(IF(VLOOKUP($A215,'Annex 2 EHV charges'!$D:$O,9,FALSE)=0,"",VLOOKUP($A215,'Annex 2 EHV charges'!$D:$O,9,FALSE)),"")</f>
        <v/>
      </c>
      <c r="F215" s="215" t="str">
        <f>IFERROR(IF(VLOOKUP($A215,'Annex 2 EHV charges'!$D:$O,10,FALSE)=0,"",VLOOKUP($A215,'Annex 2 EHV charges'!$D:$O,10,FALSE)),"")</f>
        <v/>
      </c>
      <c r="G215" s="216" t="str">
        <f>IFERROR(IF(VLOOKUP($A215,'Annex 2 EHV charges'!$D:$O,11,FALSE)=0,"",VLOOKUP($A215,'Annex 2 EHV charges'!$D:$O,11,FALSE)),"")</f>
        <v/>
      </c>
      <c r="H215" s="216" t="str">
        <f>IFERROR(IF(VLOOKUP($A215,'Annex 2 EHV charges'!$D:$O,12,FALSE)=0,"",VLOOKUP($A215,'Annex 2 EHV charges'!$D:$O,12,FALSE)),"")</f>
        <v/>
      </c>
    </row>
    <row r="216" spans="1:8" x14ac:dyDescent="0.2">
      <c r="A216" s="210" t="str">
        <f t="array" ref="A216">IFERROR(INDEX('Annex 2 EHV charges'!$D$11:$D$260, MATCH(0, IF(ISBLANK('Annex 2 EHV charges'!$D$11:$D$260),1, COUNTIF(A$4:$A215, 'Annex 2 EHV charges'!$D$11:$D$260)), 0)),"")</f>
        <v/>
      </c>
      <c r="B216" s="209" t="str">
        <f>IF($A216="","",VLOOKUP($A216,'Annex 2 EHV charges'!$D:$O,2,0))</f>
        <v/>
      </c>
      <c r="C216" s="210" t="str">
        <f>IF($A216="","",VLOOKUP($A216,'Annex 2 EHV charges'!$D:$O,3,0))</f>
        <v/>
      </c>
      <c r="D216" s="209" t="str">
        <f>IF($A216="","",VLOOKUP($A216,'Annex 2 EHV charges'!$D:$O,4,0))</f>
        <v/>
      </c>
      <c r="E216" s="214" t="str">
        <f>IFERROR(IF(VLOOKUP($A216,'Annex 2 EHV charges'!$D:$O,9,FALSE)=0,"",VLOOKUP($A216,'Annex 2 EHV charges'!$D:$O,9,FALSE)),"")</f>
        <v/>
      </c>
      <c r="F216" s="215" t="str">
        <f>IFERROR(IF(VLOOKUP($A216,'Annex 2 EHV charges'!$D:$O,10,FALSE)=0,"",VLOOKUP($A216,'Annex 2 EHV charges'!$D:$O,10,FALSE)),"")</f>
        <v/>
      </c>
      <c r="G216" s="216" t="str">
        <f>IFERROR(IF(VLOOKUP($A216,'Annex 2 EHV charges'!$D:$O,11,FALSE)=0,"",VLOOKUP($A216,'Annex 2 EHV charges'!$D:$O,11,FALSE)),"")</f>
        <v/>
      </c>
      <c r="H216" s="216" t="str">
        <f>IFERROR(IF(VLOOKUP($A216,'Annex 2 EHV charges'!$D:$O,12,FALSE)=0,"",VLOOKUP($A216,'Annex 2 EHV charges'!$D:$O,12,FALSE)),"")</f>
        <v/>
      </c>
    </row>
    <row r="217" spans="1:8" x14ac:dyDescent="0.2">
      <c r="A217" s="210" t="str">
        <f t="array" ref="A217">IFERROR(INDEX('Annex 2 EHV charges'!$D$11:$D$260, MATCH(0, IF(ISBLANK('Annex 2 EHV charges'!$D$11:$D$260),1, COUNTIF(A$4:$A216, 'Annex 2 EHV charges'!$D$11:$D$260)), 0)),"")</f>
        <v/>
      </c>
      <c r="B217" s="209" t="str">
        <f>IF($A217="","",VLOOKUP($A217,'Annex 2 EHV charges'!$D:$O,2,0))</f>
        <v/>
      </c>
      <c r="C217" s="210" t="str">
        <f>IF($A217="","",VLOOKUP($A217,'Annex 2 EHV charges'!$D:$O,3,0))</f>
        <v/>
      </c>
      <c r="D217" s="209" t="str">
        <f>IF($A217="","",VLOOKUP($A217,'Annex 2 EHV charges'!$D:$O,4,0))</f>
        <v/>
      </c>
      <c r="E217" s="214" t="str">
        <f>IFERROR(IF(VLOOKUP($A217,'Annex 2 EHV charges'!$D:$O,9,FALSE)=0,"",VLOOKUP($A217,'Annex 2 EHV charges'!$D:$O,9,FALSE)),"")</f>
        <v/>
      </c>
      <c r="F217" s="215" t="str">
        <f>IFERROR(IF(VLOOKUP($A217,'Annex 2 EHV charges'!$D:$O,10,FALSE)=0,"",VLOOKUP($A217,'Annex 2 EHV charges'!$D:$O,10,FALSE)),"")</f>
        <v/>
      </c>
      <c r="G217" s="216" t="str">
        <f>IFERROR(IF(VLOOKUP($A217,'Annex 2 EHV charges'!$D:$O,11,FALSE)=0,"",VLOOKUP($A217,'Annex 2 EHV charges'!$D:$O,11,FALSE)),"")</f>
        <v/>
      </c>
      <c r="H217" s="216" t="str">
        <f>IFERROR(IF(VLOOKUP($A217,'Annex 2 EHV charges'!$D:$O,12,FALSE)=0,"",VLOOKUP($A217,'Annex 2 EHV charges'!$D:$O,12,FALSE)),"")</f>
        <v/>
      </c>
    </row>
    <row r="218" spans="1:8" x14ac:dyDescent="0.2">
      <c r="A218" s="210" t="str">
        <f t="array" ref="A218">IFERROR(INDEX('Annex 2 EHV charges'!$D$11:$D$260, MATCH(0, IF(ISBLANK('Annex 2 EHV charges'!$D$11:$D$260),1, COUNTIF(A$4:$A217, 'Annex 2 EHV charges'!$D$11:$D$260)), 0)),"")</f>
        <v/>
      </c>
      <c r="B218" s="209" t="str">
        <f>IF($A218="","",VLOOKUP($A218,'Annex 2 EHV charges'!$D:$O,2,0))</f>
        <v/>
      </c>
      <c r="C218" s="210" t="str">
        <f>IF($A218="","",VLOOKUP($A218,'Annex 2 EHV charges'!$D:$O,3,0))</f>
        <v/>
      </c>
      <c r="D218" s="209" t="str">
        <f>IF($A218="","",VLOOKUP($A218,'Annex 2 EHV charges'!$D:$O,4,0))</f>
        <v/>
      </c>
      <c r="E218" s="214" t="str">
        <f>IFERROR(IF(VLOOKUP($A218,'Annex 2 EHV charges'!$D:$O,9,FALSE)=0,"",VLOOKUP($A218,'Annex 2 EHV charges'!$D:$O,9,FALSE)),"")</f>
        <v/>
      </c>
      <c r="F218" s="215" t="str">
        <f>IFERROR(IF(VLOOKUP($A218,'Annex 2 EHV charges'!$D:$O,10,FALSE)=0,"",VLOOKUP($A218,'Annex 2 EHV charges'!$D:$O,10,FALSE)),"")</f>
        <v/>
      </c>
      <c r="G218" s="216" t="str">
        <f>IFERROR(IF(VLOOKUP($A218,'Annex 2 EHV charges'!$D:$O,11,FALSE)=0,"",VLOOKUP($A218,'Annex 2 EHV charges'!$D:$O,11,FALSE)),"")</f>
        <v/>
      </c>
      <c r="H218" s="216" t="str">
        <f>IFERROR(IF(VLOOKUP($A218,'Annex 2 EHV charges'!$D:$O,12,FALSE)=0,"",VLOOKUP($A218,'Annex 2 EHV charges'!$D:$O,12,FALSE)),"")</f>
        <v/>
      </c>
    </row>
    <row r="219" spans="1:8" x14ac:dyDescent="0.2">
      <c r="A219" s="210" t="str">
        <f t="array" ref="A219">IFERROR(INDEX('Annex 2 EHV charges'!$D$11:$D$260, MATCH(0, IF(ISBLANK('Annex 2 EHV charges'!$D$11:$D$260),1, COUNTIF(A$4:$A218, 'Annex 2 EHV charges'!$D$11:$D$260)), 0)),"")</f>
        <v/>
      </c>
      <c r="B219" s="209" t="str">
        <f>IF($A219="","",VLOOKUP($A219,'Annex 2 EHV charges'!$D:$O,2,0))</f>
        <v/>
      </c>
      <c r="C219" s="210" t="str">
        <f>IF($A219="","",VLOOKUP($A219,'Annex 2 EHV charges'!$D:$O,3,0))</f>
        <v/>
      </c>
      <c r="D219" s="209" t="str">
        <f>IF($A219="","",VLOOKUP($A219,'Annex 2 EHV charges'!$D:$O,4,0))</f>
        <v/>
      </c>
      <c r="E219" s="214" t="str">
        <f>IFERROR(IF(VLOOKUP($A219,'Annex 2 EHV charges'!$D:$O,9,FALSE)=0,"",VLOOKUP($A219,'Annex 2 EHV charges'!$D:$O,9,FALSE)),"")</f>
        <v/>
      </c>
      <c r="F219" s="215" t="str">
        <f>IFERROR(IF(VLOOKUP($A219,'Annex 2 EHV charges'!$D:$O,10,FALSE)=0,"",VLOOKUP($A219,'Annex 2 EHV charges'!$D:$O,10,FALSE)),"")</f>
        <v/>
      </c>
      <c r="G219" s="216" t="str">
        <f>IFERROR(IF(VLOOKUP($A219,'Annex 2 EHV charges'!$D:$O,11,FALSE)=0,"",VLOOKUP($A219,'Annex 2 EHV charges'!$D:$O,11,FALSE)),"")</f>
        <v/>
      </c>
      <c r="H219" s="216" t="str">
        <f>IFERROR(IF(VLOOKUP($A219,'Annex 2 EHV charges'!$D:$O,12,FALSE)=0,"",VLOOKUP($A219,'Annex 2 EHV charges'!$D:$O,12,FALSE)),"")</f>
        <v/>
      </c>
    </row>
    <row r="220" spans="1:8" x14ac:dyDescent="0.2">
      <c r="A220" s="210" t="str">
        <f t="array" ref="A220">IFERROR(INDEX('Annex 2 EHV charges'!$D$11:$D$260, MATCH(0, IF(ISBLANK('Annex 2 EHV charges'!$D$11:$D$260),1, COUNTIF(A$4:$A219, 'Annex 2 EHV charges'!$D$11:$D$260)), 0)),"")</f>
        <v/>
      </c>
      <c r="B220" s="209" t="str">
        <f>IF($A220="","",VLOOKUP($A220,'Annex 2 EHV charges'!$D:$O,2,0))</f>
        <v/>
      </c>
      <c r="C220" s="210" t="str">
        <f>IF($A220="","",VLOOKUP($A220,'Annex 2 EHV charges'!$D:$O,3,0))</f>
        <v/>
      </c>
      <c r="D220" s="209" t="str">
        <f>IF($A220="","",VLOOKUP($A220,'Annex 2 EHV charges'!$D:$O,4,0))</f>
        <v/>
      </c>
      <c r="E220" s="214" t="str">
        <f>IFERROR(IF(VLOOKUP($A220,'Annex 2 EHV charges'!$D:$O,9,FALSE)=0,"",VLOOKUP($A220,'Annex 2 EHV charges'!$D:$O,9,FALSE)),"")</f>
        <v/>
      </c>
      <c r="F220" s="215" t="str">
        <f>IFERROR(IF(VLOOKUP($A220,'Annex 2 EHV charges'!$D:$O,10,FALSE)=0,"",VLOOKUP($A220,'Annex 2 EHV charges'!$D:$O,10,FALSE)),"")</f>
        <v/>
      </c>
      <c r="G220" s="216" t="str">
        <f>IFERROR(IF(VLOOKUP($A220,'Annex 2 EHV charges'!$D:$O,11,FALSE)=0,"",VLOOKUP($A220,'Annex 2 EHV charges'!$D:$O,11,FALSE)),"")</f>
        <v/>
      </c>
      <c r="H220" s="216" t="str">
        <f>IFERROR(IF(VLOOKUP($A220,'Annex 2 EHV charges'!$D:$O,12,FALSE)=0,"",VLOOKUP($A220,'Annex 2 EHV charges'!$D:$O,12,FALSE)),"")</f>
        <v/>
      </c>
    </row>
    <row r="221" spans="1:8" x14ac:dyDescent="0.2">
      <c r="A221" s="210" t="str">
        <f t="array" ref="A221">IFERROR(INDEX('Annex 2 EHV charges'!$D$11:$D$260, MATCH(0, IF(ISBLANK('Annex 2 EHV charges'!$D$11:$D$260),1, COUNTIF(A$4:$A220, 'Annex 2 EHV charges'!$D$11:$D$260)), 0)),"")</f>
        <v/>
      </c>
      <c r="B221" s="209" t="str">
        <f>IF($A221="","",VLOOKUP($A221,'Annex 2 EHV charges'!$D:$O,2,0))</f>
        <v/>
      </c>
      <c r="C221" s="210" t="str">
        <f>IF($A221="","",VLOOKUP($A221,'Annex 2 EHV charges'!$D:$O,3,0))</f>
        <v/>
      </c>
      <c r="D221" s="209" t="str">
        <f>IF($A221="","",VLOOKUP($A221,'Annex 2 EHV charges'!$D:$O,4,0))</f>
        <v/>
      </c>
      <c r="E221" s="214" t="str">
        <f>IFERROR(IF(VLOOKUP($A221,'Annex 2 EHV charges'!$D:$O,9,FALSE)=0,"",VLOOKUP($A221,'Annex 2 EHV charges'!$D:$O,9,FALSE)),"")</f>
        <v/>
      </c>
      <c r="F221" s="215" t="str">
        <f>IFERROR(IF(VLOOKUP($A221,'Annex 2 EHV charges'!$D:$O,10,FALSE)=0,"",VLOOKUP($A221,'Annex 2 EHV charges'!$D:$O,10,FALSE)),"")</f>
        <v/>
      </c>
      <c r="G221" s="216" t="str">
        <f>IFERROR(IF(VLOOKUP($A221,'Annex 2 EHV charges'!$D:$O,11,FALSE)=0,"",VLOOKUP($A221,'Annex 2 EHV charges'!$D:$O,11,FALSE)),"")</f>
        <v/>
      </c>
      <c r="H221" s="216" t="str">
        <f>IFERROR(IF(VLOOKUP($A221,'Annex 2 EHV charges'!$D:$O,12,FALSE)=0,"",VLOOKUP($A221,'Annex 2 EHV charges'!$D:$O,12,FALSE)),"")</f>
        <v/>
      </c>
    </row>
    <row r="222" spans="1:8" x14ac:dyDescent="0.2">
      <c r="A222" s="210" t="str">
        <f t="array" ref="A222">IFERROR(INDEX('Annex 2 EHV charges'!$D$11:$D$260, MATCH(0, IF(ISBLANK('Annex 2 EHV charges'!$D$11:$D$260),1, COUNTIF(A$4:$A221, 'Annex 2 EHV charges'!$D$11:$D$260)), 0)),"")</f>
        <v/>
      </c>
      <c r="B222" s="209" t="str">
        <f>IF($A222="","",VLOOKUP($A222,'Annex 2 EHV charges'!$D:$O,2,0))</f>
        <v/>
      </c>
      <c r="C222" s="210" t="str">
        <f>IF($A222="","",VLOOKUP($A222,'Annex 2 EHV charges'!$D:$O,3,0))</f>
        <v/>
      </c>
      <c r="D222" s="209" t="str">
        <f>IF($A222="","",VLOOKUP($A222,'Annex 2 EHV charges'!$D:$O,4,0))</f>
        <v/>
      </c>
      <c r="E222" s="214" t="str">
        <f>IFERROR(IF(VLOOKUP($A222,'Annex 2 EHV charges'!$D:$O,9,FALSE)=0,"",VLOOKUP($A222,'Annex 2 EHV charges'!$D:$O,9,FALSE)),"")</f>
        <v/>
      </c>
      <c r="F222" s="215" t="str">
        <f>IFERROR(IF(VLOOKUP($A222,'Annex 2 EHV charges'!$D:$O,10,FALSE)=0,"",VLOOKUP($A222,'Annex 2 EHV charges'!$D:$O,10,FALSE)),"")</f>
        <v/>
      </c>
      <c r="G222" s="216" t="str">
        <f>IFERROR(IF(VLOOKUP($A222,'Annex 2 EHV charges'!$D:$O,11,FALSE)=0,"",VLOOKUP($A222,'Annex 2 EHV charges'!$D:$O,11,FALSE)),"")</f>
        <v/>
      </c>
      <c r="H222" s="216" t="str">
        <f>IFERROR(IF(VLOOKUP($A222,'Annex 2 EHV charges'!$D:$O,12,FALSE)=0,"",VLOOKUP($A222,'Annex 2 EHV charges'!$D:$O,12,FALSE)),"")</f>
        <v/>
      </c>
    </row>
    <row r="223" spans="1:8" x14ac:dyDescent="0.2">
      <c r="A223" s="210" t="str">
        <f t="array" ref="A223">IFERROR(INDEX('Annex 2 EHV charges'!$D$11:$D$260, MATCH(0, IF(ISBLANK('Annex 2 EHV charges'!$D$11:$D$260),1, COUNTIF(A$4:$A222, 'Annex 2 EHV charges'!$D$11:$D$260)), 0)),"")</f>
        <v/>
      </c>
      <c r="B223" s="209" t="str">
        <f>IF($A223="","",VLOOKUP($A223,'Annex 2 EHV charges'!$D:$O,2,0))</f>
        <v/>
      </c>
      <c r="C223" s="210" t="str">
        <f>IF($A223="","",VLOOKUP($A223,'Annex 2 EHV charges'!$D:$O,3,0))</f>
        <v/>
      </c>
      <c r="D223" s="209" t="str">
        <f>IF($A223="","",VLOOKUP($A223,'Annex 2 EHV charges'!$D:$O,4,0))</f>
        <v/>
      </c>
      <c r="E223" s="214" t="str">
        <f>IFERROR(IF(VLOOKUP($A223,'Annex 2 EHV charges'!$D:$O,9,FALSE)=0,"",VLOOKUP($A223,'Annex 2 EHV charges'!$D:$O,9,FALSE)),"")</f>
        <v/>
      </c>
      <c r="F223" s="215" t="str">
        <f>IFERROR(IF(VLOOKUP($A223,'Annex 2 EHV charges'!$D:$O,10,FALSE)=0,"",VLOOKUP($A223,'Annex 2 EHV charges'!$D:$O,10,FALSE)),"")</f>
        <v/>
      </c>
      <c r="G223" s="216" t="str">
        <f>IFERROR(IF(VLOOKUP($A223,'Annex 2 EHV charges'!$D:$O,11,FALSE)=0,"",VLOOKUP($A223,'Annex 2 EHV charges'!$D:$O,11,FALSE)),"")</f>
        <v/>
      </c>
      <c r="H223" s="216" t="str">
        <f>IFERROR(IF(VLOOKUP($A223,'Annex 2 EHV charges'!$D:$O,12,FALSE)=0,"",VLOOKUP($A223,'Annex 2 EHV charges'!$D:$O,12,FALSE)),"")</f>
        <v/>
      </c>
    </row>
    <row r="224" spans="1:8" x14ac:dyDescent="0.2">
      <c r="A224" s="210" t="str">
        <f t="array" ref="A224">IFERROR(INDEX('Annex 2 EHV charges'!$D$11:$D$260, MATCH(0, IF(ISBLANK('Annex 2 EHV charges'!$D$11:$D$260),1, COUNTIF(A$4:$A223, 'Annex 2 EHV charges'!$D$11:$D$260)), 0)),"")</f>
        <v/>
      </c>
      <c r="B224" s="209" t="str">
        <f>IF($A224="","",VLOOKUP($A224,'Annex 2 EHV charges'!$D:$O,2,0))</f>
        <v/>
      </c>
      <c r="C224" s="210" t="str">
        <f>IF($A224="","",VLOOKUP($A224,'Annex 2 EHV charges'!$D:$O,3,0))</f>
        <v/>
      </c>
      <c r="D224" s="209" t="str">
        <f>IF($A224="","",VLOOKUP($A224,'Annex 2 EHV charges'!$D:$O,4,0))</f>
        <v/>
      </c>
      <c r="E224" s="214" t="str">
        <f>IFERROR(IF(VLOOKUP($A224,'Annex 2 EHV charges'!$D:$O,9,FALSE)=0,"",VLOOKUP($A224,'Annex 2 EHV charges'!$D:$O,9,FALSE)),"")</f>
        <v/>
      </c>
      <c r="F224" s="215" t="str">
        <f>IFERROR(IF(VLOOKUP($A224,'Annex 2 EHV charges'!$D:$O,10,FALSE)=0,"",VLOOKUP($A224,'Annex 2 EHV charges'!$D:$O,10,FALSE)),"")</f>
        <v/>
      </c>
      <c r="G224" s="216" t="str">
        <f>IFERROR(IF(VLOOKUP($A224,'Annex 2 EHV charges'!$D:$O,11,FALSE)=0,"",VLOOKUP($A224,'Annex 2 EHV charges'!$D:$O,11,FALSE)),"")</f>
        <v/>
      </c>
      <c r="H224" s="216" t="str">
        <f>IFERROR(IF(VLOOKUP($A224,'Annex 2 EHV charges'!$D:$O,12,FALSE)=0,"",VLOOKUP($A224,'Annex 2 EHV charges'!$D:$O,12,FALSE)),"")</f>
        <v/>
      </c>
    </row>
    <row r="225" spans="1:8" x14ac:dyDescent="0.2">
      <c r="A225" s="210" t="str">
        <f t="array" ref="A225">IFERROR(INDEX('Annex 2 EHV charges'!$D$11:$D$260, MATCH(0, IF(ISBLANK('Annex 2 EHV charges'!$D$11:$D$260),1, COUNTIF(A$4:$A224, 'Annex 2 EHV charges'!$D$11:$D$260)), 0)),"")</f>
        <v/>
      </c>
      <c r="B225" s="209" t="str">
        <f>IF($A225="","",VLOOKUP($A225,'Annex 2 EHV charges'!$D:$O,2,0))</f>
        <v/>
      </c>
      <c r="C225" s="210" t="str">
        <f>IF($A225="","",VLOOKUP($A225,'Annex 2 EHV charges'!$D:$O,3,0))</f>
        <v/>
      </c>
      <c r="D225" s="209" t="str">
        <f>IF($A225="","",VLOOKUP($A225,'Annex 2 EHV charges'!$D:$O,4,0))</f>
        <v/>
      </c>
      <c r="E225" s="214" t="str">
        <f>IFERROR(IF(VLOOKUP($A225,'Annex 2 EHV charges'!$D:$O,9,FALSE)=0,"",VLOOKUP($A225,'Annex 2 EHV charges'!$D:$O,9,FALSE)),"")</f>
        <v/>
      </c>
      <c r="F225" s="215" t="str">
        <f>IFERROR(IF(VLOOKUP($A225,'Annex 2 EHV charges'!$D:$O,10,FALSE)=0,"",VLOOKUP($A225,'Annex 2 EHV charges'!$D:$O,10,FALSE)),"")</f>
        <v/>
      </c>
      <c r="G225" s="216" t="str">
        <f>IFERROR(IF(VLOOKUP($A225,'Annex 2 EHV charges'!$D:$O,11,FALSE)=0,"",VLOOKUP($A225,'Annex 2 EHV charges'!$D:$O,11,FALSE)),"")</f>
        <v/>
      </c>
      <c r="H225" s="216" t="str">
        <f>IFERROR(IF(VLOOKUP($A225,'Annex 2 EHV charges'!$D:$O,12,FALSE)=0,"",VLOOKUP($A225,'Annex 2 EHV charges'!$D:$O,12,FALSE)),"")</f>
        <v/>
      </c>
    </row>
    <row r="226" spans="1:8" x14ac:dyDescent="0.2">
      <c r="A226" s="210" t="str">
        <f t="array" ref="A226">IFERROR(INDEX('Annex 2 EHV charges'!$D$11:$D$260, MATCH(0, IF(ISBLANK('Annex 2 EHV charges'!$D$11:$D$260),1, COUNTIF(A$4:$A225, 'Annex 2 EHV charges'!$D$11:$D$260)), 0)),"")</f>
        <v/>
      </c>
      <c r="B226" s="209" t="str">
        <f>IF($A226="","",VLOOKUP($A226,'Annex 2 EHV charges'!$D:$O,2,0))</f>
        <v/>
      </c>
      <c r="C226" s="210" t="str">
        <f>IF($A226="","",VLOOKUP($A226,'Annex 2 EHV charges'!$D:$O,3,0))</f>
        <v/>
      </c>
      <c r="D226" s="209" t="str">
        <f>IF($A226="","",VLOOKUP($A226,'Annex 2 EHV charges'!$D:$O,4,0))</f>
        <v/>
      </c>
      <c r="E226" s="214" t="str">
        <f>IFERROR(IF(VLOOKUP($A226,'Annex 2 EHV charges'!$D:$O,9,FALSE)=0,"",VLOOKUP($A226,'Annex 2 EHV charges'!$D:$O,9,FALSE)),"")</f>
        <v/>
      </c>
      <c r="F226" s="215" t="str">
        <f>IFERROR(IF(VLOOKUP($A226,'Annex 2 EHV charges'!$D:$O,10,FALSE)=0,"",VLOOKUP($A226,'Annex 2 EHV charges'!$D:$O,10,FALSE)),"")</f>
        <v/>
      </c>
      <c r="G226" s="216" t="str">
        <f>IFERROR(IF(VLOOKUP($A226,'Annex 2 EHV charges'!$D:$O,11,FALSE)=0,"",VLOOKUP($A226,'Annex 2 EHV charges'!$D:$O,11,FALSE)),"")</f>
        <v/>
      </c>
      <c r="H226" s="216" t="str">
        <f>IFERROR(IF(VLOOKUP($A226,'Annex 2 EHV charges'!$D:$O,12,FALSE)=0,"",VLOOKUP($A226,'Annex 2 EHV charges'!$D:$O,12,FALSE)),"")</f>
        <v/>
      </c>
    </row>
    <row r="227" spans="1:8" x14ac:dyDescent="0.2">
      <c r="A227" s="210" t="str">
        <f t="array" ref="A227">IFERROR(INDEX('Annex 2 EHV charges'!$D$11:$D$260, MATCH(0, IF(ISBLANK('Annex 2 EHV charges'!$D$11:$D$260),1, COUNTIF(A$4:$A226, 'Annex 2 EHV charges'!$D$11:$D$260)), 0)),"")</f>
        <v/>
      </c>
      <c r="B227" s="209" t="str">
        <f>IF($A227="","",VLOOKUP($A227,'Annex 2 EHV charges'!$D:$O,2,0))</f>
        <v/>
      </c>
      <c r="C227" s="210" t="str">
        <f>IF($A227="","",VLOOKUP($A227,'Annex 2 EHV charges'!$D:$O,3,0))</f>
        <v/>
      </c>
      <c r="D227" s="209" t="str">
        <f>IF($A227="","",VLOOKUP($A227,'Annex 2 EHV charges'!$D:$O,4,0))</f>
        <v/>
      </c>
      <c r="E227" s="214" t="str">
        <f>IFERROR(IF(VLOOKUP($A227,'Annex 2 EHV charges'!$D:$O,9,FALSE)=0,"",VLOOKUP($A227,'Annex 2 EHV charges'!$D:$O,9,FALSE)),"")</f>
        <v/>
      </c>
      <c r="F227" s="215" t="str">
        <f>IFERROR(IF(VLOOKUP($A227,'Annex 2 EHV charges'!$D:$O,10,FALSE)=0,"",VLOOKUP($A227,'Annex 2 EHV charges'!$D:$O,10,FALSE)),"")</f>
        <v/>
      </c>
      <c r="G227" s="216" t="str">
        <f>IFERROR(IF(VLOOKUP($A227,'Annex 2 EHV charges'!$D:$O,11,FALSE)=0,"",VLOOKUP($A227,'Annex 2 EHV charges'!$D:$O,11,FALSE)),"")</f>
        <v/>
      </c>
      <c r="H227" s="216" t="str">
        <f>IFERROR(IF(VLOOKUP($A227,'Annex 2 EHV charges'!$D:$O,12,FALSE)=0,"",VLOOKUP($A227,'Annex 2 EHV charges'!$D:$O,12,FALSE)),"")</f>
        <v/>
      </c>
    </row>
    <row r="228" spans="1:8" x14ac:dyDescent="0.2">
      <c r="A228" s="210" t="str">
        <f t="array" ref="A228">IFERROR(INDEX('Annex 2 EHV charges'!$D$11:$D$260, MATCH(0, IF(ISBLANK('Annex 2 EHV charges'!$D$11:$D$260),1, COUNTIF(A$4:$A227, 'Annex 2 EHV charges'!$D$11:$D$260)), 0)),"")</f>
        <v/>
      </c>
      <c r="B228" s="209" t="str">
        <f>IF($A228="","",VLOOKUP($A228,'Annex 2 EHV charges'!$D:$O,2,0))</f>
        <v/>
      </c>
      <c r="C228" s="210" t="str">
        <f>IF($A228="","",VLOOKUP($A228,'Annex 2 EHV charges'!$D:$O,3,0))</f>
        <v/>
      </c>
      <c r="D228" s="209" t="str">
        <f>IF($A228="","",VLOOKUP($A228,'Annex 2 EHV charges'!$D:$O,4,0))</f>
        <v/>
      </c>
      <c r="E228" s="214" t="str">
        <f>IFERROR(IF(VLOOKUP($A228,'Annex 2 EHV charges'!$D:$O,9,FALSE)=0,"",VLOOKUP($A228,'Annex 2 EHV charges'!$D:$O,9,FALSE)),"")</f>
        <v/>
      </c>
      <c r="F228" s="215" t="str">
        <f>IFERROR(IF(VLOOKUP($A228,'Annex 2 EHV charges'!$D:$O,10,FALSE)=0,"",VLOOKUP($A228,'Annex 2 EHV charges'!$D:$O,10,FALSE)),"")</f>
        <v/>
      </c>
      <c r="G228" s="216" t="str">
        <f>IFERROR(IF(VLOOKUP($A228,'Annex 2 EHV charges'!$D:$O,11,FALSE)=0,"",VLOOKUP($A228,'Annex 2 EHV charges'!$D:$O,11,FALSE)),"")</f>
        <v/>
      </c>
      <c r="H228" s="216" t="str">
        <f>IFERROR(IF(VLOOKUP($A228,'Annex 2 EHV charges'!$D:$O,12,FALSE)=0,"",VLOOKUP($A228,'Annex 2 EHV charges'!$D:$O,12,FALSE)),"")</f>
        <v/>
      </c>
    </row>
    <row r="229" spans="1:8" x14ac:dyDescent="0.2">
      <c r="A229" s="210" t="str">
        <f t="array" ref="A229">IFERROR(INDEX('Annex 2 EHV charges'!$D$11:$D$260, MATCH(0, IF(ISBLANK('Annex 2 EHV charges'!$D$11:$D$260),1, COUNTIF(A$4:$A228, 'Annex 2 EHV charges'!$D$11:$D$260)), 0)),"")</f>
        <v/>
      </c>
      <c r="B229" s="209" t="str">
        <f>IF($A229="","",VLOOKUP($A229,'Annex 2 EHV charges'!$D:$O,2,0))</f>
        <v/>
      </c>
      <c r="C229" s="210" t="str">
        <f>IF($A229="","",VLOOKUP($A229,'Annex 2 EHV charges'!$D:$O,3,0))</f>
        <v/>
      </c>
      <c r="D229" s="209" t="str">
        <f>IF($A229="","",VLOOKUP($A229,'Annex 2 EHV charges'!$D:$O,4,0))</f>
        <v/>
      </c>
      <c r="E229" s="214" t="str">
        <f>IFERROR(IF(VLOOKUP($A229,'Annex 2 EHV charges'!$D:$O,9,FALSE)=0,"",VLOOKUP($A229,'Annex 2 EHV charges'!$D:$O,9,FALSE)),"")</f>
        <v/>
      </c>
      <c r="F229" s="215" t="str">
        <f>IFERROR(IF(VLOOKUP($A229,'Annex 2 EHV charges'!$D:$O,10,FALSE)=0,"",VLOOKUP($A229,'Annex 2 EHV charges'!$D:$O,10,FALSE)),"")</f>
        <v/>
      </c>
      <c r="G229" s="216" t="str">
        <f>IFERROR(IF(VLOOKUP($A229,'Annex 2 EHV charges'!$D:$O,11,FALSE)=0,"",VLOOKUP($A229,'Annex 2 EHV charges'!$D:$O,11,FALSE)),"")</f>
        <v/>
      </c>
      <c r="H229" s="216" t="str">
        <f>IFERROR(IF(VLOOKUP($A229,'Annex 2 EHV charges'!$D:$O,12,FALSE)=0,"",VLOOKUP($A229,'Annex 2 EHV charges'!$D:$O,12,FALSE)),"")</f>
        <v/>
      </c>
    </row>
    <row r="230" spans="1:8" x14ac:dyDescent="0.2">
      <c r="A230" s="210" t="str">
        <f t="array" ref="A230">IFERROR(INDEX('Annex 2 EHV charges'!$D$11:$D$260, MATCH(0, IF(ISBLANK('Annex 2 EHV charges'!$D$11:$D$260),1, COUNTIF(A$4:$A229, 'Annex 2 EHV charges'!$D$11:$D$260)), 0)),"")</f>
        <v/>
      </c>
      <c r="B230" s="209" t="str">
        <f>IF($A230="","",VLOOKUP($A230,'Annex 2 EHV charges'!$D:$O,2,0))</f>
        <v/>
      </c>
      <c r="C230" s="210" t="str">
        <f>IF($A230="","",VLOOKUP($A230,'Annex 2 EHV charges'!$D:$O,3,0))</f>
        <v/>
      </c>
      <c r="D230" s="209" t="str">
        <f>IF($A230="","",VLOOKUP($A230,'Annex 2 EHV charges'!$D:$O,4,0))</f>
        <v/>
      </c>
      <c r="E230" s="214" t="str">
        <f>IFERROR(IF(VLOOKUP($A230,'Annex 2 EHV charges'!$D:$O,9,FALSE)=0,"",VLOOKUP($A230,'Annex 2 EHV charges'!$D:$O,9,FALSE)),"")</f>
        <v/>
      </c>
      <c r="F230" s="215" t="str">
        <f>IFERROR(IF(VLOOKUP($A230,'Annex 2 EHV charges'!$D:$O,10,FALSE)=0,"",VLOOKUP($A230,'Annex 2 EHV charges'!$D:$O,10,FALSE)),"")</f>
        <v/>
      </c>
      <c r="G230" s="216" t="str">
        <f>IFERROR(IF(VLOOKUP($A230,'Annex 2 EHV charges'!$D:$O,11,FALSE)=0,"",VLOOKUP($A230,'Annex 2 EHV charges'!$D:$O,11,FALSE)),"")</f>
        <v/>
      </c>
      <c r="H230" s="216" t="str">
        <f>IFERROR(IF(VLOOKUP($A230,'Annex 2 EHV charges'!$D:$O,12,FALSE)=0,"",VLOOKUP($A230,'Annex 2 EHV charges'!$D:$O,12,FALSE)),"")</f>
        <v/>
      </c>
    </row>
    <row r="231" spans="1:8" x14ac:dyDescent="0.2">
      <c r="A231" s="210" t="str">
        <f t="array" ref="A231">IFERROR(INDEX('Annex 2 EHV charges'!$D$11:$D$260, MATCH(0, IF(ISBLANK('Annex 2 EHV charges'!$D$11:$D$260),1, COUNTIF(A$4:$A230, 'Annex 2 EHV charges'!$D$11:$D$260)), 0)),"")</f>
        <v/>
      </c>
      <c r="B231" s="209" t="str">
        <f>IF($A231="","",VLOOKUP($A231,'Annex 2 EHV charges'!$D:$O,2,0))</f>
        <v/>
      </c>
      <c r="C231" s="210" t="str">
        <f>IF($A231="","",VLOOKUP($A231,'Annex 2 EHV charges'!$D:$O,3,0))</f>
        <v/>
      </c>
      <c r="D231" s="209" t="str">
        <f>IF($A231="","",VLOOKUP($A231,'Annex 2 EHV charges'!$D:$O,4,0))</f>
        <v/>
      </c>
      <c r="E231" s="214" t="str">
        <f>IFERROR(IF(VLOOKUP($A231,'Annex 2 EHV charges'!$D:$O,9,FALSE)=0,"",VLOOKUP($A231,'Annex 2 EHV charges'!$D:$O,9,FALSE)),"")</f>
        <v/>
      </c>
      <c r="F231" s="215" t="str">
        <f>IFERROR(IF(VLOOKUP($A231,'Annex 2 EHV charges'!$D:$O,10,FALSE)=0,"",VLOOKUP($A231,'Annex 2 EHV charges'!$D:$O,10,FALSE)),"")</f>
        <v/>
      </c>
      <c r="G231" s="216" t="str">
        <f>IFERROR(IF(VLOOKUP($A231,'Annex 2 EHV charges'!$D:$O,11,FALSE)=0,"",VLOOKUP($A231,'Annex 2 EHV charges'!$D:$O,11,FALSE)),"")</f>
        <v/>
      </c>
      <c r="H231" s="216" t="str">
        <f>IFERROR(IF(VLOOKUP($A231,'Annex 2 EHV charges'!$D:$O,12,FALSE)=0,"",VLOOKUP($A231,'Annex 2 EHV charges'!$D:$O,12,FALSE)),"")</f>
        <v/>
      </c>
    </row>
    <row r="232" spans="1:8" x14ac:dyDescent="0.2">
      <c r="A232" s="210" t="str">
        <f t="array" ref="A232">IFERROR(INDEX('Annex 2 EHV charges'!$D$11:$D$260, MATCH(0, IF(ISBLANK('Annex 2 EHV charges'!$D$11:$D$260),1, COUNTIF(A$4:$A231, 'Annex 2 EHV charges'!$D$11:$D$260)), 0)),"")</f>
        <v/>
      </c>
      <c r="B232" s="209" t="str">
        <f>IF($A232="","",VLOOKUP($A232,'Annex 2 EHV charges'!$D:$O,2,0))</f>
        <v/>
      </c>
      <c r="C232" s="210" t="str">
        <f>IF($A232="","",VLOOKUP($A232,'Annex 2 EHV charges'!$D:$O,3,0))</f>
        <v/>
      </c>
      <c r="D232" s="209" t="str">
        <f>IF($A232="","",VLOOKUP($A232,'Annex 2 EHV charges'!$D:$O,4,0))</f>
        <v/>
      </c>
      <c r="E232" s="214" t="str">
        <f>IFERROR(IF(VLOOKUP($A232,'Annex 2 EHV charges'!$D:$O,9,FALSE)=0,"",VLOOKUP($A232,'Annex 2 EHV charges'!$D:$O,9,FALSE)),"")</f>
        <v/>
      </c>
      <c r="F232" s="215" t="str">
        <f>IFERROR(IF(VLOOKUP($A232,'Annex 2 EHV charges'!$D:$O,10,FALSE)=0,"",VLOOKUP($A232,'Annex 2 EHV charges'!$D:$O,10,FALSE)),"")</f>
        <v/>
      </c>
      <c r="G232" s="216" t="str">
        <f>IFERROR(IF(VLOOKUP($A232,'Annex 2 EHV charges'!$D:$O,11,FALSE)=0,"",VLOOKUP($A232,'Annex 2 EHV charges'!$D:$O,11,FALSE)),"")</f>
        <v/>
      </c>
      <c r="H232" s="216" t="str">
        <f>IFERROR(IF(VLOOKUP($A232,'Annex 2 EHV charges'!$D:$O,12,FALSE)=0,"",VLOOKUP($A232,'Annex 2 EHV charges'!$D:$O,12,FALSE)),"")</f>
        <v/>
      </c>
    </row>
    <row r="233" spans="1:8" x14ac:dyDescent="0.2">
      <c r="A233" s="210" t="str">
        <f t="array" ref="A233">IFERROR(INDEX('Annex 2 EHV charges'!$D$11:$D$260, MATCH(0, IF(ISBLANK('Annex 2 EHV charges'!$D$11:$D$260),1, COUNTIF(A$4:$A232, 'Annex 2 EHV charges'!$D$11:$D$260)), 0)),"")</f>
        <v/>
      </c>
      <c r="B233" s="209" t="str">
        <f>IF($A233="","",VLOOKUP($A233,'Annex 2 EHV charges'!$D:$O,2,0))</f>
        <v/>
      </c>
      <c r="C233" s="210" t="str">
        <f>IF($A233="","",VLOOKUP($A233,'Annex 2 EHV charges'!$D:$O,3,0))</f>
        <v/>
      </c>
      <c r="D233" s="209" t="str">
        <f>IF($A233="","",VLOOKUP($A233,'Annex 2 EHV charges'!$D:$O,4,0))</f>
        <v/>
      </c>
      <c r="E233" s="214" t="str">
        <f>IFERROR(IF(VLOOKUP($A233,'Annex 2 EHV charges'!$D:$O,9,FALSE)=0,"",VLOOKUP($A233,'Annex 2 EHV charges'!$D:$O,9,FALSE)),"")</f>
        <v/>
      </c>
      <c r="F233" s="215" t="str">
        <f>IFERROR(IF(VLOOKUP($A233,'Annex 2 EHV charges'!$D:$O,10,FALSE)=0,"",VLOOKUP($A233,'Annex 2 EHV charges'!$D:$O,10,FALSE)),"")</f>
        <v/>
      </c>
      <c r="G233" s="216" t="str">
        <f>IFERROR(IF(VLOOKUP($A233,'Annex 2 EHV charges'!$D:$O,11,FALSE)=0,"",VLOOKUP($A233,'Annex 2 EHV charges'!$D:$O,11,FALSE)),"")</f>
        <v/>
      </c>
      <c r="H233" s="216" t="str">
        <f>IFERROR(IF(VLOOKUP($A233,'Annex 2 EHV charges'!$D:$O,12,FALSE)=0,"",VLOOKUP($A233,'Annex 2 EHV charges'!$D:$O,12,FALSE)),"")</f>
        <v/>
      </c>
    </row>
    <row r="234" spans="1:8" x14ac:dyDescent="0.2">
      <c r="A234" s="210" t="str">
        <f t="array" ref="A234">IFERROR(INDEX('Annex 2 EHV charges'!$D$11:$D$260, MATCH(0, IF(ISBLANK('Annex 2 EHV charges'!$D$11:$D$260),1, COUNTIF(A$4:$A233, 'Annex 2 EHV charges'!$D$11:$D$260)), 0)),"")</f>
        <v/>
      </c>
      <c r="B234" s="209" t="str">
        <f>IF($A234="","",VLOOKUP($A234,'Annex 2 EHV charges'!$D:$O,2,0))</f>
        <v/>
      </c>
      <c r="C234" s="210" t="str">
        <f>IF($A234="","",VLOOKUP($A234,'Annex 2 EHV charges'!$D:$O,3,0))</f>
        <v/>
      </c>
      <c r="D234" s="209" t="str">
        <f>IF($A234="","",VLOOKUP($A234,'Annex 2 EHV charges'!$D:$O,4,0))</f>
        <v/>
      </c>
      <c r="E234" s="214" t="str">
        <f>IFERROR(IF(VLOOKUP($A234,'Annex 2 EHV charges'!$D:$O,9,FALSE)=0,"",VLOOKUP($A234,'Annex 2 EHV charges'!$D:$O,9,FALSE)),"")</f>
        <v/>
      </c>
      <c r="F234" s="215" t="str">
        <f>IFERROR(IF(VLOOKUP($A234,'Annex 2 EHV charges'!$D:$O,10,FALSE)=0,"",VLOOKUP($A234,'Annex 2 EHV charges'!$D:$O,10,FALSE)),"")</f>
        <v/>
      </c>
      <c r="G234" s="216" t="str">
        <f>IFERROR(IF(VLOOKUP($A234,'Annex 2 EHV charges'!$D:$O,11,FALSE)=0,"",VLOOKUP($A234,'Annex 2 EHV charges'!$D:$O,11,FALSE)),"")</f>
        <v/>
      </c>
      <c r="H234" s="216" t="str">
        <f>IFERROR(IF(VLOOKUP($A234,'Annex 2 EHV charges'!$D:$O,12,FALSE)=0,"",VLOOKUP($A234,'Annex 2 EHV charges'!$D:$O,12,FALSE)),"")</f>
        <v/>
      </c>
    </row>
    <row r="235" spans="1:8" x14ac:dyDescent="0.2">
      <c r="A235" s="210" t="str">
        <f t="array" ref="A235">IFERROR(INDEX('Annex 2 EHV charges'!$D$11:$D$260, MATCH(0, IF(ISBLANK('Annex 2 EHV charges'!$D$11:$D$260),1, COUNTIF(A$4:$A234, 'Annex 2 EHV charges'!$D$11:$D$260)), 0)),"")</f>
        <v/>
      </c>
      <c r="B235" s="209" t="str">
        <f>IF($A235="","",VLOOKUP($A235,'Annex 2 EHV charges'!$D:$O,2,0))</f>
        <v/>
      </c>
      <c r="C235" s="210" t="str">
        <f>IF($A235="","",VLOOKUP($A235,'Annex 2 EHV charges'!$D:$O,3,0))</f>
        <v/>
      </c>
      <c r="D235" s="209" t="str">
        <f>IF($A235="","",VLOOKUP($A235,'Annex 2 EHV charges'!$D:$O,4,0))</f>
        <v/>
      </c>
      <c r="E235" s="214" t="str">
        <f>IFERROR(IF(VLOOKUP($A235,'Annex 2 EHV charges'!$D:$O,9,FALSE)=0,"",VLOOKUP($A235,'Annex 2 EHV charges'!$D:$O,9,FALSE)),"")</f>
        <v/>
      </c>
      <c r="F235" s="215" t="str">
        <f>IFERROR(IF(VLOOKUP($A235,'Annex 2 EHV charges'!$D:$O,10,FALSE)=0,"",VLOOKUP($A235,'Annex 2 EHV charges'!$D:$O,10,FALSE)),"")</f>
        <v/>
      </c>
      <c r="G235" s="216" t="str">
        <f>IFERROR(IF(VLOOKUP($A235,'Annex 2 EHV charges'!$D:$O,11,FALSE)=0,"",VLOOKUP($A235,'Annex 2 EHV charges'!$D:$O,11,FALSE)),"")</f>
        <v/>
      </c>
      <c r="H235" s="216" t="str">
        <f>IFERROR(IF(VLOOKUP($A235,'Annex 2 EHV charges'!$D:$O,12,FALSE)=0,"",VLOOKUP($A235,'Annex 2 EHV charges'!$D:$O,12,FALSE)),"")</f>
        <v/>
      </c>
    </row>
    <row r="236" spans="1:8" x14ac:dyDescent="0.2">
      <c r="A236" s="210" t="str">
        <f t="array" ref="A236">IFERROR(INDEX('Annex 2 EHV charges'!$D$11:$D$260, MATCH(0, IF(ISBLANK('Annex 2 EHV charges'!$D$11:$D$260),1, COUNTIF(A$4:$A235, 'Annex 2 EHV charges'!$D$11:$D$260)), 0)),"")</f>
        <v/>
      </c>
      <c r="B236" s="209" t="str">
        <f>IF($A236="","",VLOOKUP($A236,'Annex 2 EHV charges'!$D:$O,2,0))</f>
        <v/>
      </c>
      <c r="C236" s="210" t="str">
        <f>IF($A236="","",VLOOKUP($A236,'Annex 2 EHV charges'!$D:$O,3,0))</f>
        <v/>
      </c>
      <c r="D236" s="209" t="str">
        <f>IF($A236="","",VLOOKUP($A236,'Annex 2 EHV charges'!$D:$O,4,0))</f>
        <v/>
      </c>
      <c r="E236" s="214" t="str">
        <f>IFERROR(IF(VLOOKUP($A236,'Annex 2 EHV charges'!$D:$O,9,FALSE)=0,"",VLOOKUP($A236,'Annex 2 EHV charges'!$D:$O,9,FALSE)),"")</f>
        <v/>
      </c>
      <c r="F236" s="215" t="str">
        <f>IFERROR(IF(VLOOKUP($A236,'Annex 2 EHV charges'!$D:$O,10,FALSE)=0,"",VLOOKUP($A236,'Annex 2 EHV charges'!$D:$O,10,FALSE)),"")</f>
        <v/>
      </c>
      <c r="G236" s="216" t="str">
        <f>IFERROR(IF(VLOOKUP($A236,'Annex 2 EHV charges'!$D:$O,11,FALSE)=0,"",VLOOKUP($A236,'Annex 2 EHV charges'!$D:$O,11,FALSE)),"")</f>
        <v/>
      </c>
      <c r="H236" s="216" t="str">
        <f>IFERROR(IF(VLOOKUP($A236,'Annex 2 EHV charges'!$D:$O,12,FALSE)=0,"",VLOOKUP($A236,'Annex 2 EHV charges'!$D:$O,12,FALSE)),"")</f>
        <v/>
      </c>
    </row>
    <row r="237" spans="1:8" x14ac:dyDescent="0.2">
      <c r="A237" s="210" t="str">
        <f t="array" ref="A237">IFERROR(INDEX('Annex 2 EHV charges'!$D$11:$D$260, MATCH(0, IF(ISBLANK('Annex 2 EHV charges'!$D$11:$D$260),1, COUNTIF(A$4:$A236, 'Annex 2 EHV charges'!$D$11:$D$260)), 0)),"")</f>
        <v/>
      </c>
      <c r="B237" s="209" t="str">
        <f>IF($A237="","",VLOOKUP($A237,'Annex 2 EHV charges'!$D:$O,2,0))</f>
        <v/>
      </c>
      <c r="C237" s="210" t="str">
        <f>IF($A237="","",VLOOKUP($A237,'Annex 2 EHV charges'!$D:$O,3,0))</f>
        <v/>
      </c>
      <c r="D237" s="209" t="str">
        <f>IF($A237="","",VLOOKUP($A237,'Annex 2 EHV charges'!$D:$O,4,0))</f>
        <v/>
      </c>
      <c r="E237" s="214" t="str">
        <f>IFERROR(IF(VLOOKUP($A237,'Annex 2 EHV charges'!$D:$O,9,FALSE)=0,"",VLOOKUP($A237,'Annex 2 EHV charges'!$D:$O,9,FALSE)),"")</f>
        <v/>
      </c>
      <c r="F237" s="215" t="str">
        <f>IFERROR(IF(VLOOKUP($A237,'Annex 2 EHV charges'!$D:$O,10,FALSE)=0,"",VLOOKUP($A237,'Annex 2 EHV charges'!$D:$O,10,FALSE)),"")</f>
        <v/>
      </c>
      <c r="G237" s="216" t="str">
        <f>IFERROR(IF(VLOOKUP($A237,'Annex 2 EHV charges'!$D:$O,11,FALSE)=0,"",VLOOKUP($A237,'Annex 2 EHV charges'!$D:$O,11,FALSE)),"")</f>
        <v/>
      </c>
      <c r="H237" s="216" t="str">
        <f>IFERROR(IF(VLOOKUP($A237,'Annex 2 EHV charges'!$D:$O,12,FALSE)=0,"",VLOOKUP($A237,'Annex 2 EHV charges'!$D:$O,12,FALSE)),"")</f>
        <v/>
      </c>
    </row>
    <row r="238" spans="1:8" x14ac:dyDescent="0.2">
      <c r="A238" s="210" t="str">
        <f t="array" ref="A238">IFERROR(INDEX('Annex 2 EHV charges'!$D$11:$D$260, MATCH(0, IF(ISBLANK('Annex 2 EHV charges'!$D$11:$D$260),1, COUNTIF(A$4:$A237, 'Annex 2 EHV charges'!$D$11:$D$260)), 0)),"")</f>
        <v/>
      </c>
      <c r="B238" s="209" t="str">
        <f>IF($A238="","",VLOOKUP($A238,'Annex 2 EHV charges'!$D:$O,2,0))</f>
        <v/>
      </c>
      <c r="C238" s="210" t="str">
        <f>IF($A238="","",VLOOKUP($A238,'Annex 2 EHV charges'!$D:$O,3,0))</f>
        <v/>
      </c>
      <c r="D238" s="209" t="str">
        <f>IF($A238="","",VLOOKUP($A238,'Annex 2 EHV charges'!$D:$O,4,0))</f>
        <v/>
      </c>
      <c r="E238" s="214" t="str">
        <f>IFERROR(IF(VLOOKUP($A238,'Annex 2 EHV charges'!$D:$O,9,FALSE)=0,"",VLOOKUP($A238,'Annex 2 EHV charges'!$D:$O,9,FALSE)),"")</f>
        <v/>
      </c>
      <c r="F238" s="215" t="str">
        <f>IFERROR(IF(VLOOKUP($A238,'Annex 2 EHV charges'!$D:$O,10,FALSE)=0,"",VLOOKUP($A238,'Annex 2 EHV charges'!$D:$O,10,FALSE)),"")</f>
        <v/>
      </c>
      <c r="G238" s="216" t="str">
        <f>IFERROR(IF(VLOOKUP($A238,'Annex 2 EHV charges'!$D:$O,11,FALSE)=0,"",VLOOKUP($A238,'Annex 2 EHV charges'!$D:$O,11,FALSE)),"")</f>
        <v/>
      </c>
      <c r="H238" s="216" t="str">
        <f>IFERROR(IF(VLOOKUP($A238,'Annex 2 EHV charges'!$D:$O,12,FALSE)=0,"",VLOOKUP($A238,'Annex 2 EHV charges'!$D:$O,12,FALSE)),"")</f>
        <v/>
      </c>
    </row>
    <row r="239" spans="1:8" x14ac:dyDescent="0.2">
      <c r="A239" s="210" t="str">
        <f t="array" ref="A239">IFERROR(INDEX('Annex 2 EHV charges'!$D$11:$D$260, MATCH(0, IF(ISBLANK('Annex 2 EHV charges'!$D$11:$D$260),1, COUNTIF(A$4:$A238, 'Annex 2 EHV charges'!$D$11:$D$260)), 0)),"")</f>
        <v/>
      </c>
      <c r="B239" s="209" t="str">
        <f>IF($A239="","",VLOOKUP($A239,'Annex 2 EHV charges'!$D:$O,2,0))</f>
        <v/>
      </c>
      <c r="C239" s="210" t="str">
        <f>IF($A239="","",VLOOKUP($A239,'Annex 2 EHV charges'!$D:$O,3,0))</f>
        <v/>
      </c>
      <c r="D239" s="209" t="str">
        <f>IF($A239="","",VLOOKUP($A239,'Annex 2 EHV charges'!$D:$O,4,0))</f>
        <v/>
      </c>
      <c r="E239" s="214" t="str">
        <f>IFERROR(IF(VLOOKUP($A239,'Annex 2 EHV charges'!$D:$O,9,FALSE)=0,"",VLOOKUP($A239,'Annex 2 EHV charges'!$D:$O,9,FALSE)),"")</f>
        <v/>
      </c>
      <c r="F239" s="215" t="str">
        <f>IFERROR(IF(VLOOKUP($A239,'Annex 2 EHV charges'!$D:$O,10,FALSE)=0,"",VLOOKUP($A239,'Annex 2 EHV charges'!$D:$O,10,FALSE)),"")</f>
        <v/>
      </c>
      <c r="G239" s="216" t="str">
        <f>IFERROR(IF(VLOOKUP($A239,'Annex 2 EHV charges'!$D:$O,11,FALSE)=0,"",VLOOKUP($A239,'Annex 2 EHV charges'!$D:$O,11,FALSE)),"")</f>
        <v/>
      </c>
      <c r="H239" s="216" t="str">
        <f>IFERROR(IF(VLOOKUP($A239,'Annex 2 EHV charges'!$D:$O,12,FALSE)=0,"",VLOOKUP($A239,'Annex 2 EHV charges'!$D:$O,12,FALSE)),"")</f>
        <v/>
      </c>
    </row>
    <row r="240" spans="1:8" x14ac:dyDescent="0.2">
      <c r="A240" s="210" t="str">
        <f t="array" ref="A240">IFERROR(INDEX('Annex 2 EHV charges'!$D$11:$D$260, MATCH(0, IF(ISBLANK('Annex 2 EHV charges'!$D$11:$D$260),1, COUNTIF(A$4:$A239, 'Annex 2 EHV charges'!$D$11:$D$260)), 0)),"")</f>
        <v/>
      </c>
      <c r="B240" s="209" t="str">
        <f>IF($A240="","",VLOOKUP($A240,'Annex 2 EHV charges'!$D:$O,2,0))</f>
        <v/>
      </c>
      <c r="C240" s="210" t="str">
        <f>IF($A240="","",VLOOKUP($A240,'Annex 2 EHV charges'!$D:$O,3,0))</f>
        <v/>
      </c>
      <c r="D240" s="209" t="str">
        <f>IF($A240="","",VLOOKUP($A240,'Annex 2 EHV charges'!$D:$O,4,0))</f>
        <v/>
      </c>
      <c r="E240" s="214" t="str">
        <f>IFERROR(IF(VLOOKUP($A240,'Annex 2 EHV charges'!$D:$O,9,FALSE)=0,"",VLOOKUP($A240,'Annex 2 EHV charges'!$D:$O,9,FALSE)),"")</f>
        <v/>
      </c>
      <c r="F240" s="215" t="str">
        <f>IFERROR(IF(VLOOKUP($A240,'Annex 2 EHV charges'!$D:$O,10,FALSE)=0,"",VLOOKUP($A240,'Annex 2 EHV charges'!$D:$O,10,FALSE)),"")</f>
        <v/>
      </c>
      <c r="G240" s="216" t="str">
        <f>IFERROR(IF(VLOOKUP($A240,'Annex 2 EHV charges'!$D:$O,11,FALSE)=0,"",VLOOKUP($A240,'Annex 2 EHV charges'!$D:$O,11,FALSE)),"")</f>
        <v/>
      </c>
      <c r="H240" s="216" t="str">
        <f>IFERROR(IF(VLOOKUP($A240,'Annex 2 EHV charges'!$D:$O,12,FALSE)=0,"",VLOOKUP($A240,'Annex 2 EHV charges'!$D:$O,12,FALSE)),"")</f>
        <v/>
      </c>
    </row>
    <row r="241" spans="1:8" x14ac:dyDescent="0.2">
      <c r="A241" s="210" t="str">
        <f t="array" ref="A241">IFERROR(INDEX('Annex 2 EHV charges'!$D$11:$D$260, MATCH(0, IF(ISBLANK('Annex 2 EHV charges'!$D$11:$D$260),1, COUNTIF(A$4:$A240, 'Annex 2 EHV charges'!$D$11:$D$260)), 0)),"")</f>
        <v/>
      </c>
      <c r="B241" s="209" t="str">
        <f>IF($A241="","",VLOOKUP($A241,'Annex 2 EHV charges'!$D:$O,2,0))</f>
        <v/>
      </c>
      <c r="C241" s="210" t="str">
        <f>IF($A241="","",VLOOKUP($A241,'Annex 2 EHV charges'!$D:$O,3,0))</f>
        <v/>
      </c>
      <c r="D241" s="209" t="str">
        <f>IF($A241="","",VLOOKUP($A241,'Annex 2 EHV charges'!$D:$O,4,0))</f>
        <v/>
      </c>
      <c r="E241" s="214" t="str">
        <f>IFERROR(IF(VLOOKUP($A241,'Annex 2 EHV charges'!$D:$O,9,FALSE)=0,"",VLOOKUP($A241,'Annex 2 EHV charges'!$D:$O,9,FALSE)),"")</f>
        <v/>
      </c>
      <c r="F241" s="215" t="str">
        <f>IFERROR(IF(VLOOKUP($A241,'Annex 2 EHV charges'!$D:$O,10,FALSE)=0,"",VLOOKUP($A241,'Annex 2 EHV charges'!$D:$O,10,FALSE)),"")</f>
        <v/>
      </c>
      <c r="G241" s="216" t="str">
        <f>IFERROR(IF(VLOOKUP($A241,'Annex 2 EHV charges'!$D:$O,11,FALSE)=0,"",VLOOKUP($A241,'Annex 2 EHV charges'!$D:$O,11,FALSE)),"")</f>
        <v/>
      </c>
      <c r="H241" s="216" t="str">
        <f>IFERROR(IF(VLOOKUP($A241,'Annex 2 EHV charges'!$D:$O,12,FALSE)=0,"",VLOOKUP($A241,'Annex 2 EHV charges'!$D:$O,12,FALSE)),"")</f>
        <v/>
      </c>
    </row>
    <row r="242" spans="1:8" x14ac:dyDescent="0.2">
      <c r="A242" s="210" t="str">
        <f t="array" ref="A242">IFERROR(INDEX('Annex 2 EHV charges'!$D$11:$D$260, MATCH(0, IF(ISBLANK('Annex 2 EHV charges'!$D$11:$D$260),1, COUNTIF(A$4:$A241, 'Annex 2 EHV charges'!$D$11:$D$260)), 0)),"")</f>
        <v/>
      </c>
      <c r="B242" s="209" t="str">
        <f>IF($A242="","",VLOOKUP($A242,'Annex 2 EHV charges'!$D:$O,2,0))</f>
        <v/>
      </c>
      <c r="C242" s="210" t="str">
        <f>IF($A242="","",VLOOKUP($A242,'Annex 2 EHV charges'!$D:$O,3,0))</f>
        <v/>
      </c>
      <c r="D242" s="209" t="str">
        <f>IF($A242="","",VLOOKUP($A242,'Annex 2 EHV charges'!$D:$O,4,0))</f>
        <v/>
      </c>
      <c r="E242" s="214" t="str">
        <f>IFERROR(IF(VLOOKUP($A242,'Annex 2 EHV charges'!$D:$O,9,FALSE)=0,"",VLOOKUP($A242,'Annex 2 EHV charges'!$D:$O,9,FALSE)),"")</f>
        <v/>
      </c>
      <c r="F242" s="215" t="str">
        <f>IFERROR(IF(VLOOKUP($A242,'Annex 2 EHV charges'!$D:$O,10,FALSE)=0,"",VLOOKUP($A242,'Annex 2 EHV charges'!$D:$O,10,FALSE)),"")</f>
        <v/>
      </c>
      <c r="G242" s="216" t="str">
        <f>IFERROR(IF(VLOOKUP($A242,'Annex 2 EHV charges'!$D:$O,11,FALSE)=0,"",VLOOKUP($A242,'Annex 2 EHV charges'!$D:$O,11,FALSE)),"")</f>
        <v/>
      </c>
      <c r="H242" s="216" t="str">
        <f>IFERROR(IF(VLOOKUP($A242,'Annex 2 EHV charges'!$D:$O,12,FALSE)=0,"",VLOOKUP($A242,'Annex 2 EHV charges'!$D:$O,12,FALSE)),"")</f>
        <v/>
      </c>
    </row>
    <row r="243" spans="1:8" x14ac:dyDescent="0.2">
      <c r="A243" s="210" t="str">
        <f t="array" ref="A243">IFERROR(INDEX('Annex 2 EHV charges'!$D$11:$D$260, MATCH(0, IF(ISBLANK('Annex 2 EHV charges'!$D$11:$D$260),1, COUNTIF(A$4:$A242, 'Annex 2 EHV charges'!$D$11:$D$260)), 0)),"")</f>
        <v/>
      </c>
      <c r="B243" s="209" t="str">
        <f>IF($A243="","",VLOOKUP($A243,'Annex 2 EHV charges'!$D:$O,2,0))</f>
        <v/>
      </c>
      <c r="C243" s="210" t="str">
        <f>IF($A243="","",VLOOKUP($A243,'Annex 2 EHV charges'!$D:$O,3,0))</f>
        <v/>
      </c>
      <c r="D243" s="209" t="str">
        <f>IF($A243="","",VLOOKUP($A243,'Annex 2 EHV charges'!$D:$O,4,0))</f>
        <v/>
      </c>
      <c r="E243" s="214" t="str">
        <f>IFERROR(IF(VLOOKUP($A243,'Annex 2 EHV charges'!$D:$O,9,FALSE)=0,"",VLOOKUP($A243,'Annex 2 EHV charges'!$D:$O,9,FALSE)),"")</f>
        <v/>
      </c>
      <c r="F243" s="215" t="str">
        <f>IFERROR(IF(VLOOKUP($A243,'Annex 2 EHV charges'!$D:$O,10,FALSE)=0,"",VLOOKUP($A243,'Annex 2 EHV charges'!$D:$O,10,FALSE)),"")</f>
        <v/>
      </c>
      <c r="G243" s="216" t="str">
        <f>IFERROR(IF(VLOOKUP($A243,'Annex 2 EHV charges'!$D:$O,11,FALSE)=0,"",VLOOKUP($A243,'Annex 2 EHV charges'!$D:$O,11,FALSE)),"")</f>
        <v/>
      </c>
      <c r="H243" s="216" t="str">
        <f>IFERROR(IF(VLOOKUP($A243,'Annex 2 EHV charges'!$D:$O,12,FALSE)=0,"",VLOOKUP($A243,'Annex 2 EHV charges'!$D:$O,12,FALSE)),"")</f>
        <v/>
      </c>
    </row>
    <row r="244" spans="1:8" x14ac:dyDescent="0.2">
      <c r="A244" s="210" t="str">
        <f t="array" ref="A244">IFERROR(INDEX('Annex 2 EHV charges'!$D$11:$D$260, MATCH(0, IF(ISBLANK('Annex 2 EHV charges'!$D$11:$D$260),1, COUNTIF(A$4:$A243, 'Annex 2 EHV charges'!$D$11:$D$260)), 0)),"")</f>
        <v/>
      </c>
      <c r="B244" s="209" t="str">
        <f>IF($A244="","",VLOOKUP($A244,'Annex 2 EHV charges'!$D:$O,2,0))</f>
        <v/>
      </c>
      <c r="C244" s="210" t="str">
        <f>IF($A244="","",VLOOKUP($A244,'Annex 2 EHV charges'!$D:$O,3,0))</f>
        <v/>
      </c>
      <c r="D244" s="209" t="str">
        <f>IF($A244="","",VLOOKUP($A244,'Annex 2 EHV charges'!$D:$O,4,0))</f>
        <v/>
      </c>
      <c r="E244" s="214" t="str">
        <f>IFERROR(IF(VLOOKUP($A244,'Annex 2 EHV charges'!$D:$O,9,FALSE)=0,"",VLOOKUP($A244,'Annex 2 EHV charges'!$D:$O,9,FALSE)),"")</f>
        <v/>
      </c>
      <c r="F244" s="215" t="str">
        <f>IFERROR(IF(VLOOKUP($A244,'Annex 2 EHV charges'!$D:$O,10,FALSE)=0,"",VLOOKUP($A244,'Annex 2 EHV charges'!$D:$O,10,FALSE)),"")</f>
        <v/>
      </c>
      <c r="G244" s="216" t="str">
        <f>IFERROR(IF(VLOOKUP($A244,'Annex 2 EHV charges'!$D:$O,11,FALSE)=0,"",VLOOKUP($A244,'Annex 2 EHV charges'!$D:$O,11,FALSE)),"")</f>
        <v/>
      </c>
      <c r="H244" s="216" t="str">
        <f>IFERROR(IF(VLOOKUP($A244,'Annex 2 EHV charges'!$D:$O,12,FALSE)=0,"",VLOOKUP($A244,'Annex 2 EHV charges'!$D:$O,12,FALSE)),"")</f>
        <v/>
      </c>
    </row>
    <row r="245" spans="1:8" x14ac:dyDescent="0.2">
      <c r="A245" s="210" t="str">
        <f t="array" ref="A245">IFERROR(INDEX('Annex 2 EHV charges'!$D$11:$D$260, MATCH(0, IF(ISBLANK('Annex 2 EHV charges'!$D$11:$D$260),1, COUNTIF(A$4:$A244, 'Annex 2 EHV charges'!$D$11:$D$260)), 0)),"")</f>
        <v/>
      </c>
      <c r="B245" s="209" t="str">
        <f>IF($A245="","",VLOOKUP($A245,'Annex 2 EHV charges'!$D:$O,2,0))</f>
        <v/>
      </c>
      <c r="C245" s="210" t="str">
        <f>IF($A245="","",VLOOKUP($A245,'Annex 2 EHV charges'!$D:$O,3,0))</f>
        <v/>
      </c>
      <c r="D245" s="209" t="str">
        <f>IF($A245="","",VLOOKUP($A245,'Annex 2 EHV charges'!$D:$O,4,0))</f>
        <v/>
      </c>
      <c r="E245" s="214" t="str">
        <f>IFERROR(IF(VLOOKUP($A245,'Annex 2 EHV charges'!$D:$O,9,FALSE)=0,"",VLOOKUP($A245,'Annex 2 EHV charges'!$D:$O,9,FALSE)),"")</f>
        <v/>
      </c>
      <c r="F245" s="215" t="str">
        <f>IFERROR(IF(VLOOKUP($A245,'Annex 2 EHV charges'!$D:$O,10,FALSE)=0,"",VLOOKUP($A245,'Annex 2 EHV charges'!$D:$O,10,FALSE)),"")</f>
        <v/>
      </c>
      <c r="G245" s="216" t="str">
        <f>IFERROR(IF(VLOOKUP($A245,'Annex 2 EHV charges'!$D:$O,11,FALSE)=0,"",VLOOKUP($A245,'Annex 2 EHV charges'!$D:$O,11,FALSE)),"")</f>
        <v/>
      </c>
      <c r="H245" s="216" t="str">
        <f>IFERROR(IF(VLOOKUP($A245,'Annex 2 EHV charges'!$D:$O,12,FALSE)=0,"",VLOOKUP($A245,'Annex 2 EHV charges'!$D:$O,12,FALSE)),"")</f>
        <v/>
      </c>
    </row>
    <row r="246" spans="1:8" x14ac:dyDescent="0.2">
      <c r="A246" s="210" t="str">
        <f t="array" ref="A246">IFERROR(INDEX('Annex 2 EHV charges'!$D$11:$D$260, MATCH(0, IF(ISBLANK('Annex 2 EHV charges'!$D$11:$D$260),1, COUNTIF(A$4:$A245, 'Annex 2 EHV charges'!$D$11:$D$260)), 0)),"")</f>
        <v/>
      </c>
      <c r="B246" s="209" t="str">
        <f>IF($A246="","",VLOOKUP($A246,'Annex 2 EHV charges'!$D:$O,2,0))</f>
        <v/>
      </c>
      <c r="C246" s="210" t="str">
        <f>IF($A246="","",VLOOKUP($A246,'Annex 2 EHV charges'!$D:$O,3,0))</f>
        <v/>
      </c>
      <c r="D246" s="209" t="str">
        <f>IF($A246="","",VLOOKUP($A246,'Annex 2 EHV charges'!$D:$O,4,0))</f>
        <v/>
      </c>
      <c r="E246" s="214" t="str">
        <f>IFERROR(IF(VLOOKUP($A246,'Annex 2 EHV charges'!$D:$O,9,FALSE)=0,"",VLOOKUP($A246,'Annex 2 EHV charges'!$D:$O,9,FALSE)),"")</f>
        <v/>
      </c>
      <c r="F246" s="215" t="str">
        <f>IFERROR(IF(VLOOKUP($A246,'Annex 2 EHV charges'!$D:$O,10,FALSE)=0,"",VLOOKUP($A246,'Annex 2 EHV charges'!$D:$O,10,FALSE)),"")</f>
        <v/>
      </c>
      <c r="G246" s="216" t="str">
        <f>IFERROR(IF(VLOOKUP($A246,'Annex 2 EHV charges'!$D:$O,11,FALSE)=0,"",VLOOKUP($A246,'Annex 2 EHV charges'!$D:$O,11,FALSE)),"")</f>
        <v/>
      </c>
      <c r="H246" s="216" t="str">
        <f>IFERROR(IF(VLOOKUP($A246,'Annex 2 EHV charges'!$D:$O,12,FALSE)=0,"",VLOOKUP($A246,'Annex 2 EHV charges'!$D:$O,12,FALSE)),"")</f>
        <v/>
      </c>
    </row>
    <row r="247" spans="1:8" x14ac:dyDescent="0.2">
      <c r="A247" s="210" t="str">
        <f t="array" ref="A247">IFERROR(INDEX('Annex 2 EHV charges'!$D$11:$D$260, MATCH(0, IF(ISBLANK('Annex 2 EHV charges'!$D$11:$D$260),1, COUNTIF(A$4:$A246, 'Annex 2 EHV charges'!$D$11:$D$260)), 0)),"")</f>
        <v/>
      </c>
      <c r="B247" s="209" t="str">
        <f>IF($A247="","",VLOOKUP($A247,'Annex 2 EHV charges'!$D:$O,2,0))</f>
        <v/>
      </c>
      <c r="C247" s="210" t="str">
        <f>IF($A247="","",VLOOKUP($A247,'Annex 2 EHV charges'!$D:$O,3,0))</f>
        <v/>
      </c>
      <c r="D247" s="209" t="str">
        <f>IF($A247="","",VLOOKUP($A247,'Annex 2 EHV charges'!$D:$O,4,0))</f>
        <v/>
      </c>
      <c r="E247" s="214" t="str">
        <f>IFERROR(IF(VLOOKUP($A247,'Annex 2 EHV charges'!$D:$O,9,FALSE)=0,"",VLOOKUP($A247,'Annex 2 EHV charges'!$D:$O,9,FALSE)),"")</f>
        <v/>
      </c>
      <c r="F247" s="215" t="str">
        <f>IFERROR(IF(VLOOKUP($A247,'Annex 2 EHV charges'!$D:$O,10,FALSE)=0,"",VLOOKUP($A247,'Annex 2 EHV charges'!$D:$O,10,FALSE)),"")</f>
        <v/>
      </c>
      <c r="G247" s="216" t="str">
        <f>IFERROR(IF(VLOOKUP($A247,'Annex 2 EHV charges'!$D:$O,11,FALSE)=0,"",VLOOKUP($A247,'Annex 2 EHV charges'!$D:$O,11,FALSE)),"")</f>
        <v/>
      </c>
      <c r="H247" s="216" t="str">
        <f>IFERROR(IF(VLOOKUP($A247,'Annex 2 EHV charges'!$D:$O,12,FALSE)=0,"",VLOOKUP($A247,'Annex 2 EHV charges'!$D:$O,12,FALSE)),"")</f>
        <v/>
      </c>
    </row>
    <row r="248" spans="1:8" x14ac:dyDescent="0.2">
      <c r="A248" s="210" t="str">
        <f t="array" ref="A248">IFERROR(INDEX('Annex 2 EHV charges'!$D$11:$D$260, MATCH(0, IF(ISBLANK('Annex 2 EHV charges'!$D$11:$D$260),1, COUNTIF(A$4:$A247, 'Annex 2 EHV charges'!$D$11:$D$260)), 0)),"")</f>
        <v/>
      </c>
      <c r="B248" s="209" t="str">
        <f>IF($A248="","",VLOOKUP($A248,'Annex 2 EHV charges'!$D:$O,2,0))</f>
        <v/>
      </c>
      <c r="C248" s="210" t="str">
        <f>IF($A248="","",VLOOKUP($A248,'Annex 2 EHV charges'!$D:$O,3,0))</f>
        <v/>
      </c>
      <c r="D248" s="209" t="str">
        <f>IF($A248="","",VLOOKUP($A248,'Annex 2 EHV charges'!$D:$O,4,0))</f>
        <v/>
      </c>
      <c r="E248" s="214" t="str">
        <f>IFERROR(IF(VLOOKUP($A248,'Annex 2 EHV charges'!$D:$O,9,FALSE)=0,"",VLOOKUP($A248,'Annex 2 EHV charges'!$D:$O,9,FALSE)),"")</f>
        <v/>
      </c>
      <c r="F248" s="215" t="str">
        <f>IFERROR(IF(VLOOKUP($A248,'Annex 2 EHV charges'!$D:$O,10,FALSE)=0,"",VLOOKUP($A248,'Annex 2 EHV charges'!$D:$O,10,FALSE)),"")</f>
        <v/>
      </c>
      <c r="G248" s="216" t="str">
        <f>IFERROR(IF(VLOOKUP($A248,'Annex 2 EHV charges'!$D:$O,11,FALSE)=0,"",VLOOKUP($A248,'Annex 2 EHV charges'!$D:$O,11,FALSE)),"")</f>
        <v/>
      </c>
      <c r="H248" s="216" t="str">
        <f>IFERROR(IF(VLOOKUP($A248,'Annex 2 EHV charges'!$D:$O,12,FALSE)=0,"",VLOOKUP($A248,'Annex 2 EHV charges'!$D:$O,12,FALSE)),"")</f>
        <v/>
      </c>
    </row>
    <row r="249" spans="1:8" x14ac:dyDescent="0.2">
      <c r="A249" s="210" t="str">
        <f t="array" ref="A249">IFERROR(INDEX('Annex 2 EHV charges'!$D$11:$D$260, MATCH(0, IF(ISBLANK('Annex 2 EHV charges'!$D$11:$D$260),1, COUNTIF(A$4:$A248, 'Annex 2 EHV charges'!$D$11:$D$260)), 0)),"")</f>
        <v/>
      </c>
      <c r="B249" s="209" t="str">
        <f>IF($A249="","",VLOOKUP($A249,'Annex 2 EHV charges'!$D:$O,2,0))</f>
        <v/>
      </c>
      <c r="C249" s="210" t="str">
        <f>IF($A249="","",VLOOKUP($A249,'Annex 2 EHV charges'!$D:$O,3,0))</f>
        <v/>
      </c>
      <c r="D249" s="209" t="str">
        <f>IF($A249="","",VLOOKUP($A249,'Annex 2 EHV charges'!$D:$O,4,0))</f>
        <v/>
      </c>
      <c r="E249" s="214" t="str">
        <f>IFERROR(IF(VLOOKUP($A249,'Annex 2 EHV charges'!$D:$O,9,FALSE)=0,"",VLOOKUP($A249,'Annex 2 EHV charges'!$D:$O,9,FALSE)),"")</f>
        <v/>
      </c>
      <c r="F249" s="215" t="str">
        <f>IFERROR(IF(VLOOKUP($A249,'Annex 2 EHV charges'!$D:$O,10,FALSE)=0,"",VLOOKUP($A249,'Annex 2 EHV charges'!$D:$O,10,FALSE)),"")</f>
        <v/>
      </c>
      <c r="G249" s="216" t="str">
        <f>IFERROR(IF(VLOOKUP($A249,'Annex 2 EHV charges'!$D:$O,11,FALSE)=0,"",VLOOKUP($A249,'Annex 2 EHV charges'!$D:$O,11,FALSE)),"")</f>
        <v/>
      </c>
      <c r="H249" s="216" t="str">
        <f>IFERROR(IF(VLOOKUP($A249,'Annex 2 EHV charges'!$D:$O,12,FALSE)=0,"",VLOOKUP($A249,'Annex 2 EHV charges'!$D:$O,12,FALSE)),"")</f>
        <v/>
      </c>
    </row>
    <row r="250" spans="1:8" x14ac:dyDescent="0.2">
      <c r="A250" s="210" t="str">
        <f t="array" ref="A250">IFERROR(INDEX('Annex 2 EHV charges'!$D$11:$D$260, MATCH(0, IF(ISBLANK('Annex 2 EHV charges'!$D$11:$D$260),1, COUNTIF(A$4:$A249, 'Annex 2 EHV charges'!$D$11:$D$260)), 0)),"")</f>
        <v/>
      </c>
      <c r="B250" s="209" t="str">
        <f>IF($A250="","",VLOOKUP($A250,'Annex 2 EHV charges'!$D:$O,2,0))</f>
        <v/>
      </c>
      <c r="C250" s="210" t="str">
        <f>IF($A250="","",VLOOKUP($A250,'Annex 2 EHV charges'!$D:$O,3,0))</f>
        <v/>
      </c>
      <c r="D250" s="209" t="str">
        <f>IF($A250="","",VLOOKUP($A250,'Annex 2 EHV charges'!$D:$O,4,0))</f>
        <v/>
      </c>
      <c r="E250" s="214" t="str">
        <f>IFERROR(IF(VLOOKUP($A250,'Annex 2 EHV charges'!$D:$O,9,FALSE)=0,"",VLOOKUP($A250,'Annex 2 EHV charges'!$D:$O,9,FALSE)),"")</f>
        <v/>
      </c>
      <c r="F250" s="215" t="str">
        <f>IFERROR(IF(VLOOKUP($A250,'Annex 2 EHV charges'!$D:$O,10,FALSE)=0,"",VLOOKUP($A250,'Annex 2 EHV charges'!$D:$O,10,FALSE)),"")</f>
        <v/>
      </c>
      <c r="G250" s="216" t="str">
        <f>IFERROR(IF(VLOOKUP($A250,'Annex 2 EHV charges'!$D:$O,11,FALSE)=0,"",VLOOKUP($A250,'Annex 2 EHV charges'!$D:$O,11,FALSE)),"")</f>
        <v/>
      </c>
      <c r="H250" s="216" t="str">
        <f>IFERROR(IF(VLOOKUP($A250,'Annex 2 EHV charges'!$D:$O,12,FALSE)=0,"",VLOOKUP($A250,'Annex 2 EHV charges'!$D:$O,12,FALSE)),"")</f>
        <v/>
      </c>
    </row>
    <row r="251" spans="1:8" x14ac:dyDescent="0.2">
      <c r="A251" s="210" t="str">
        <f t="array" ref="A251">IFERROR(INDEX('Annex 2 EHV charges'!$D$11:$D$260, MATCH(0, IF(ISBLANK('Annex 2 EHV charges'!$D$11:$D$260),1, COUNTIF(A$4:$A250, 'Annex 2 EHV charges'!$D$11:$D$260)), 0)),"")</f>
        <v/>
      </c>
      <c r="B251" s="209" t="str">
        <f>IF($A251="","",VLOOKUP($A251,'Annex 2 EHV charges'!$D:$O,2,0))</f>
        <v/>
      </c>
      <c r="C251" s="210" t="str">
        <f>IF($A251="","",VLOOKUP($A251,'Annex 2 EHV charges'!$D:$O,3,0))</f>
        <v/>
      </c>
      <c r="D251" s="209" t="str">
        <f>IF($A251="","",VLOOKUP($A251,'Annex 2 EHV charges'!$D:$O,4,0))</f>
        <v/>
      </c>
      <c r="E251" s="214" t="str">
        <f>IFERROR(IF(VLOOKUP($A251,'Annex 2 EHV charges'!$D:$O,9,FALSE)=0,"",VLOOKUP($A251,'Annex 2 EHV charges'!$D:$O,9,FALSE)),"")</f>
        <v/>
      </c>
      <c r="F251" s="215" t="str">
        <f>IFERROR(IF(VLOOKUP($A251,'Annex 2 EHV charges'!$D:$O,10,FALSE)=0,"",VLOOKUP($A251,'Annex 2 EHV charges'!$D:$O,10,FALSE)),"")</f>
        <v/>
      </c>
      <c r="G251" s="216" t="str">
        <f>IFERROR(IF(VLOOKUP($A251,'Annex 2 EHV charges'!$D:$O,11,FALSE)=0,"",VLOOKUP($A251,'Annex 2 EHV charges'!$D:$O,11,FALSE)),"")</f>
        <v/>
      </c>
      <c r="H251" s="216" t="str">
        <f>IFERROR(IF(VLOOKUP($A251,'Annex 2 EHV charges'!$D:$O,12,FALSE)=0,"",VLOOKUP($A251,'Annex 2 EHV charges'!$D:$O,12,FALSE)),"")</f>
        <v/>
      </c>
    </row>
    <row r="252" spans="1:8" x14ac:dyDescent="0.2">
      <c r="A252" s="210" t="str">
        <f t="array" ref="A252">IFERROR(INDEX('Annex 2 EHV charges'!$D$11:$D$260, MATCH(0, IF(ISBLANK('Annex 2 EHV charges'!$D$11:$D$260),1, COUNTIF(A$4:$A251, 'Annex 2 EHV charges'!$D$11:$D$260)), 0)),"")</f>
        <v/>
      </c>
      <c r="B252" s="209" t="str">
        <f>IF($A252="","",VLOOKUP($A252,'Annex 2 EHV charges'!$D:$O,2,0))</f>
        <v/>
      </c>
      <c r="C252" s="210" t="str">
        <f>IF($A252="","",VLOOKUP($A252,'Annex 2 EHV charges'!$D:$O,3,0))</f>
        <v/>
      </c>
      <c r="D252" s="209" t="str">
        <f>IF($A252="","",VLOOKUP($A252,'Annex 2 EHV charges'!$D:$O,4,0))</f>
        <v/>
      </c>
      <c r="E252" s="214" t="str">
        <f>IFERROR(IF(VLOOKUP($A252,'Annex 2 EHV charges'!$D:$O,9,FALSE)=0,"",VLOOKUP($A252,'Annex 2 EHV charges'!$D:$O,9,FALSE)),"")</f>
        <v/>
      </c>
      <c r="F252" s="215" t="str">
        <f>IFERROR(IF(VLOOKUP($A252,'Annex 2 EHV charges'!$D:$O,10,FALSE)=0,"",VLOOKUP($A252,'Annex 2 EHV charges'!$D:$O,10,FALSE)),"")</f>
        <v/>
      </c>
      <c r="G252" s="216" t="str">
        <f>IFERROR(IF(VLOOKUP($A252,'Annex 2 EHV charges'!$D:$O,11,FALSE)=0,"",VLOOKUP($A252,'Annex 2 EHV charges'!$D:$O,11,FALSE)),"")</f>
        <v/>
      </c>
      <c r="H252" s="216" t="str">
        <f>IFERROR(IF(VLOOKUP($A252,'Annex 2 EHV charges'!$D:$O,12,FALSE)=0,"",VLOOKUP($A252,'Annex 2 EHV charges'!$D:$O,12,FALSE)),"")</f>
        <v/>
      </c>
    </row>
    <row r="253" spans="1:8" x14ac:dyDescent="0.2">
      <c r="A253" s="210" t="str">
        <f t="array" ref="A253">IFERROR(INDEX('Annex 2 EHV charges'!$D$11:$D$260, MATCH(0, IF(ISBLANK('Annex 2 EHV charges'!$D$11:$D$260),1, COUNTIF(A$4:$A252, 'Annex 2 EHV charges'!$D$11:$D$260)), 0)),"")</f>
        <v/>
      </c>
      <c r="B253" s="209" t="str">
        <f>IF($A253="","",VLOOKUP($A253,'Annex 2 EHV charges'!$D:$O,2,0))</f>
        <v/>
      </c>
      <c r="C253" s="210" t="str">
        <f>IF($A253="","",VLOOKUP($A253,'Annex 2 EHV charges'!$D:$O,3,0))</f>
        <v/>
      </c>
      <c r="D253" s="209" t="str">
        <f>IF($A253="","",VLOOKUP($A253,'Annex 2 EHV charges'!$D:$O,4,0))</f>
        <v/>
      </c>
      <c r="E253" s="214" t="str">
        <f>IFERROR(IF(VLOOKUP($A253,'Annex 2 EHV charges'!$D:$O,9,FALSE)=0,"",VLOOKUP($A253,'Annex 2 EHV charges'!$D:$O,9,FALSE)),"")</f>
        <v/>
      </c>
      <c r="F253" s="215" t="str">
        <f>IFERROR(IF(VLOOKUP($A253,'Annex 2 EHV charges'!$D:$O,10,FALSE)=0,"",VLOOKUP($A253,'Annex 2 EHV charges'!$D:$O,10,FALSE)),"")</f>
        <v/>
      </c>
      <c r="G253" s="216" t="str">
        <f>IFERROR(IF(VLOOKUP($A253,'Annex 2 EHV charges'!$D:$O,11,FALSE)=0,"",VLOOKUP($A253,'Annex 2 EHV charges'!$D:$O,11,FALSE)),"")</f>
        <v/>
      </c>
      <c r="H253" s="216" t="str">
        <f>IFERROR(IF(VLOOKUP($A253,'Annex 2 EHV charges'!$D:$O,12,FALSE)=0,"",VLOOKUP($A253,'Annex 2 EHV charges'!$D:$O,12,FALSE)),"")</f>
        <v/>
      </c>
    </row>
    <row r="254" spans="1:8" x14ac:dyDescent="0.2">
      <c r="A254" s="210" t="str">
        <f t="array" ref="A254">IFERROR(INDEX('Annex 2 EHV charges'!$D$11:$D$260, MATCH(0, IF(ISBLANK('Annex 2 EHV charges'!$D$11:$D$260),1, COUNTIF(A$4:$A253, 'Annex 2 EHV charges'!$D$11:$D$260)), 0)),"")</f>
        <v/>
      </c>
      <c r="B254" s="209" t="str">
        <f>IF($A254="","",VLOOKUP($A254,'Annex 2 EHV charges'!$D:$O,2,0))</f>
        <v/>
      </c>
      <c r="C254" s="210" t="str">
        <f>IF($A254="","",VLOOKUP($A254,'Annex 2 EHV charges'!$D:$O,3,0))</f>
        <v/>
      </c>
      <c r="D254" s="209" t="str">
        <f>IF($A254="","",VLOOKUP($A254,'Annex 2 EHV charges'!$D:$O,4,0))</f>
        <v/>
      </c>
      <c r="E254" s="214" t="str">
        <f>IFERROR(IF(VLOOKUP($A254,'Annex 2 EHV charges'!$D:$O,9,FALSE)=0,"",VLOOKUP($A254,'Annex 2 EHV charges'!$D:$O,9,FALSE)),"")</f>
        <v/>
      </c>
      <c r="F254" s="215" t="str">
        <f>IFERROR(IF(VLOOKUP($A254,'Annex 2 EHV charges'!$D:$O,10,FALSE)=0,"",VLOOKUP($A254,'Annex 2 EHV charges'!$D:$O,10,FALSE)),"")</f>
        <v/>
      </c>
      <c r="G254" s="216" t="str">
        <f>IFERROR(IF(VLOOKUP($A254,'Annex 2 EHV charges'!$D:$O,11,FALSE)=0,"",VLOOKUP($A254,'Annex 2 EHV charges'!$D:$O,11,FALSE)),"")</f>
        <v/>
      </c>
      <c r="H254" s="216"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E22" sqref="E2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88</v>
      </c>
      <c r="B1" s="3"/>
      <c r="D1" s="3"/>
      <c r="E1" s="3"/>
      <c r="F1" s="3"/>
      <c r="G1" s="10"/>
      <c r="H1" s="4"/>
      <c r="I1" s="4"/>
    </row>
    <row r="2" spans="1:12" s="2" customFormat="1" ht="27" customHeight="1" x14ac:dyDescent="0.2">
      <c r="A2" s="232" t="str">
        <f>Overview!B4&amp; " - Effective from "&amp;Overview!D4&amp;" - "&amp;Overview!E4&amp;" LV and HV tariffs"</f>
        <v>Western Power Distribution (East Midlands) plc - Effective from 1 April 2015 - Final LV and HV tariffs</v>
      </c>
      <c r="B2" s="232"/>
      <c r="C2" s="232"/>
      <c r="D2" s="232"/>
      <c r="E2" s="232"/>
      <c r="F2" s="232"/>
      <c r="G2" s="232"/>
      <c r="H2" s="232"/>
      <c r="I2" s="232"/>
      <c r="J2" s="232"/>
      <c r="K2" s="4"/>
    </row>
    <row r="3" spans="1:12" s="2" customFormat="1" ht="27" customHeight="1" x14ac:dyDescent="0.2">
      <c r="A3" s="262" t="s">
        <v>481</v>
      </c>
      <c r="B3" s="262"/>
      <c r="C3" s="262"/>
      <c r="D3" s="262"/>
      <c r="E3" s="262"/>
      <c r="F3" s="262"/>
      <c r="G3" s="262"/>
      <c r="H3" s="262"/>
      <c r="I3" s="262"/>
      <c r="J3" s="262"/>
      <c r="K3" s="4"/>
    </row>
    <row r="4" spans="1:12" s="2" customFormat="1" ht="71.25" customHeight="1" x14ac:dyDescent="0.2">
      <c r="A4" s="19"/>
      <c r="B4" s="34" t="s">
        <v>50</v>
      </c>
      <c r="C4" s="18" t="s">
        <v>94</v>
      </c>
      <c r="D4" s="18" t="s">
        <v>95</v>
      </c>
      <c r="E4" s="18" t="s">
        <v>96</v>
      </c>
      <c r="F4" s="18" t="s">
        <v>97</v>
      </c>
      <c r="G4" s="18" t="s">
        <v>98</v>
      </c>
      <c r="H4" s="18"/>
      <c r="I4" s="18"/>
      <c r="J4" s="18"/>
      <c r="K4" s="4"/>
    </row>
    <row r="5" spans="1:12" s="2" customFormat="1" ht="32.25" customHeight="1" x14ac:dyDescent="0.2">
      <c r="A5" s="20" t="s">
        <v>16</v>
      </c>
      <c r="B5" s="206">
        <v>90</v>
      </c>
      <c r="C5" s="105" t="s">
        <v>20</v>
      </c>
      <c r="D5" s="58">
        <v>1.115</v>
      </c>
      <c r="E5" s="58">
        <v>1.7000000000000001E-2</v>
      </c>
      <c r="F5" s="61">
        <v>0</v>
      </c>
      <c r="G5" s="60">
        <v>228.89</v>
      </c>
      <c r="H5" s="61">
        <v>0</v>
      </c>
      <c r="I5" s="61">
        <v>0</v>
      </c>
      <c r="J5" s="61"/>
      <c r="K5" s="4"/>
      <c r="L5" s="4"/>
    </row>
    <row r="6" spans="1:12" ht="12.75" customHeight="1" x14ac:dyDescent="0.2">
      <c r="A6" s="265" t="s">
        <v>52</v>
      </c>
      <c r="B6" s="269" t="s">
        <v>1127</v>
      </c>
      <c r="C6" s="269"/>
      <c r="D6" s="269"/>
      <c r="E6" s="269"/>
      <c r="F6" s="269"/>
      <c r="G6" s="269"/>
      <c r="H6" s="270"/>
      <c r="I6" s="270"/>
      <c r="J6" s="270"/>
    </row>
    <row r="7" spans="1:12" x14ac:dyDescent="0.2">
      <c r="A7" s="265"/>
      <c r="B7" s="263"/>
      <c r="C7" s="263"/>
      <c r="D7" s="263"/>
      <c r="E7" s="263"/>
      <c r="F7" s="263"/>
      <c r="G7" s="263"/>
      <c r="H7" s="264"/>
      <c r="I7" s="264"/>
      <c r="J7" s="264"/>
    </row>
    <row r="8" spans="1:12" x14ac:dyDescent="0.2">
      <c r="A8" s="265"/>
      <c r="B8" s="263"/>
      <c r="C8" s="263"/>
      <c r="D8" s="263"/>
      <c r="E8" s="263"/>
      <c r="F8" s="263"/>
      <c r="G8" s="263"/>
      <c r="H8" s="264"/>
      <c r="I8" s="264"/>
      <c r="J8" s="264"/>
    </row>
    <row r="9" spans="1:12" x14ac:dyDescent="0.2">
      <c r="A9" s="85"/>
      <c r="B9" s="85"/>
      <c r="C9" s="85"/>
      <c r="D9" s="85"/>
      <c r="E9" s="85"/>
      <c r="F9" s="85"/>
      <c r="G9" s="85"/>
      <c r="H9" s="85"/>
      <c r="I9" s="85"/>
      <c r="J9" s="85"/>
    </row>
    <row r="10" spans="1:12" x14ac:dyDescent="0.2">
      <c r="A10" s="85"/>
      <c r="B10" s="85"/>
      <c r="C10" s="85"/>
      <c r="D10" s="85"/>
      <c r="E10" s="85"/>
      <c r="F10" s="85"/>
      <c r="G10" s="85"/>
      <c r="H10" s="85"/>
      <c r="I10" s="85"/>
      <c r="J10" s="85"/>
    </row>
    <row r="11" spans="1:12" s="2" customFormat="1" ht="27" customHeight="1" x14ac:dyDescent="0.2">
      <c r="A11" s="262" t="s">
        <v>482</v>
      </c>
      <c r="B11" s="262"/>
      <c r="C11" s="262"/>
      <c r="D11" s="262"/>
      <c r="E11" s="262"/>
      <c r="F11" s="262"/>
      <c r="G11" s="262"/>
      <c r="H11" s="262"/>
      <c r="I11" s="262"/>
      <c r="J11" s="262"/>
      <c r="K11" s="4"/>
    </row>
    <row r="12" spans="1:12" s="2" customFormat="1" ht="58.5" customHeight="1" x14ac:dyDescent="0.2">
      <c r="A12" s="19"/>
      <c r="B12" s="34" t="s">
        <v>50</v>
      </c>
      <c r="C12" s="18" t="s">
        <v>94</v>
      </c>
      <c r="D12" s="84" t="s">
        <v>516</v>
      </c>
      <c r="E12" s="84" t="s">
        <v>517</v>
      </c>
      <c r="F12" s="84" t="s">
        <v>518</v>
      </c>
      <c r="G12" s="18" t="s">
        <v>98</v>
      </c>
      <c r="H12" s="18" t="s">
        <v>99</v>
      </c>
      <c r="I12" s="18" t="s">
        <v>480</v>
      </c>
      <c r="J12" s="18" t="s">
        <v>483</v>
      </c>
      <c r="K12" s="4"/>
    </row>
    <row r="13" spans="1:12" s="2" customFormat="1" ht="32.25" customHeight="1" x14ac:dyDescent="0.2">
      <c r="A13" s="20"/>
      <c r="B13" s="33"/>
      <c r="C13" s="21">
        <v>0</v>
      </c>
      <c r="D13" s="22"/>
      <c r="E13" s="22"/>
      <c r="F13" s="22"/>
      <c r="G13" s="23"/>
      <c r="H13" s="23"/>
      <c r="I13" s="22"/>
      <c r="J13" s="23">
        <f>H13</f>
        <v>0</v>
      </c>
      <c r="K13" s="4"/>
    </row>
    <row r="14" spans="1:12" x14ac:dyDescent="0.2">
      <c r="A14" s="265" t="s">
        <v>52</v>
      </c>
      <c r="B14" s="266"/>
      <c r="C14" s="266"/>
      <c r="D14" s="266"/>
      <c r="E14" s="266"/>
      <c r="F14" s="266"/>
      <c r="G14" s="266"/>
      <c r="H14" s="267"/>
      <c r="I14" s="267"/>
      <c r="J14" s="267"/>
    </row>
    <row r="15" spans="1:12" x14ac:dyDescent="0.2">
      <c r="A15" s="265"/>
      <c r="B15" s="263"/>
      <c r="C15" s="263"/>
      <c r="D15" s="263"/>
      <c r="E15" s="263"/>
      <c r="F15" s="263"/>
      <c r="G15" s="263"/>
      <c r="H15" s="264"/>
      <c r="I15" s="264"/>
      <c r="J15" s="264"/>
    </row>
    <row r="16" spans="1:12" x14ac:dyDescent="0.2">
      <c r="A16" s="265"/>
      <c r="B16" s="263"/>
      <c r="C16" s="263"/>
      <c r="D16" s="263"/>
      <c r="E16" s="263"/>
      <c r="F16" s="263"/>
      <c r="G16" s="263"/>
      <c r="H16" s="264"/>
      <c r="I16" s="264"/>
      <c r="J16" s="264"/>
    </row>
    <row r="17" spans="1:10" x14ac:dyDescent="0.2">
      <c r="A17" s="268"/>
      <c r="B17" s="263"/>
      <c r="C17" s="263"/>
      <c r="D17" s="263"/>
      <c r="E17" s="263"/>
      <c r="F17" s="263"/>
      <c r="G17" s="263"/>
      <c r="H17" s="264"/>
      <c r="I17" s="264"/>
      <c r="J17" s="264"/>
    </row>
    <row r="18" spans="1:10" x14ac:dyDescent="0.2">
      <c r="A18" s="268"/>
      <c r="B18" s="263"/>
      <c r="C18" s="263"/>
      <c r="D18" s="263"/>
      <c r="E18" s="263"/>
      <c r="F18" s="263"/>
      <c r="G18" s="263"/>
      <c r="H18" s="264"/>
      <c r="I18" s="264"/>
      <c r="J18" s="264"/>
    </row>
    <row r="19" spans="1:10" x14ac:dyDescent="0.2">
      <c r="A19" s="268"/>
      <c r="B19" s="263"/>
      <c r="C19" s="263"/>
      <c r="D19" s="263"/>
      <c r="E19" s="263"/>
      <c r="F19" s="263"/>
      <c r="G19" s="263"/>
      <c r="H19" s="264"/>
      <c r="I19" s="264"/>
      <c r="J19" s="264"/>
    </row>
    <row r="20" spans="1:10" x14ac:dyDescent="0.2">
      <c r="A20" s="268"/>
      <c r="B20" s="263"/>
      <c r="C20" s="263"/>
      <c r="D20" s="263"/>
      <c r="E20" s="263"/>
      <c r="F20" s="263"/>
      <c r="G20" s="263"/>
      <c r="H20" s="264"/>
      <c r="I20" s="264"/>
      <c r="J20" s="264"/>
    </row>
    <row r="21" spans="1:10" x14ac:dyDescent="0.2">
      <c r="A21" s="268"/>
      <c r="B21" s="263"/>
      <c r="C21" s="263"/>
      <c r="D21" s="263"/>
      <c r="E21" s="263"/>
      <c r="F21" s="263"/>
      <c r="G21" s="263"/>
      <c r="H21" s="264"/>
      <c r="I21" s="264"/>
      <c r="J21"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2"/>
  <sheetViews>
    <sheetView topLeftCell="A181" zoomScaleNormal="100" zoomScaleSheetLayoutView="85" workbookViewId="0">
      <selection activeCell="C58" sqref="C58:C19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88</v>
      </c>
      <c r="D1" s="3"/>
      <c r="G1" s="10"/>
      <c r="H1" s="4"/>
      <c r="I1" s="4"/>
      <c r="J1" s="2"/>
      <c r="K1" s="2"/>
      <c r="L1" s="2"/>
    </row>
    <row r="2" spans="1:14" ht="31.5" customHeight="1" x14ac:dyDescent="0.2">
      <c r="A2" s="273" t="str">
        <f>Overview!B4&amp; " - Effective from "&amp;Overview!D4&amp;" - "&amp;Overview!E4&amp;" LDNO tariffs"</f>
        <v>Western Power Distribution (East Midlands) plc - Effective from 1 April 2015 - Final LDNO tariffs</v>
      </c>
      <c r="B2" s="273"/>
      <c r="C2" s="273"/>
      <c r="D2" s="273"/>
      <c r="E2" s="273"/>
      <c r="F2" s="273"/>
      <c r="G2" s="273"/>
      <c r="H2" s="273"/>
      <c r="I2" s="273"/>
      <c r="J2" s="273"/>
    </row>
    <row r="3" spans="1:14" ht="8.25" customHeight="1" x14ac:dyDescent="0.2">
      <c r="A3" s="128"/>
      <c r="B3" s="128"/>
      <c r="C3" s="128"/>
      <c r="D3" s="128"/>
      <c r="E3" s="128"/>
      <c r="F3" s="128"/>
      <c r="G3" s="128"/>
      <c r="H3" s="128"/>
      <c r="I3" s="128"/>
      <c r="J3" s="128"/>
    </row>
    <row r="4" spans="1:14" ht="18" x14ac:dyDescent="0.2">
      <c r="A4" s="232" t="s">
        <v>578</v>
      </c>
      <c r="B4" s="232"/>
      <c r="C4" s="232"/>
      <c r="D4" s="232"/>
      <c r="E4" s="132"/>
      <c r="F4" s="232" t="s">
        <v>577</v>
      </c>
      <c r="G4" s="232"/>
      <c r="H4" s="232"/>
      <c r="I4" s="232"/>
      <c r="J4" s="232"/>
      <c r="M4" s="4"/>
    </row>
    <row r="5" spans="1:14" ht="30" x14ac:dyDescent="0.2">
      <c r="A5" s="117" t="s">
        <v>80</v>
      </c>
      <c r="B5" s="143" t="s">
        <v>571</v>
      </c>
      <c r="C5" s="154" t="s">
        <v>572</v>
      </c>
      <c r="D5" s="119" t="s">
        <v>573</v>
      </c>
      <c r="E5" s="124"/>
      <c r="F5" s="238"/>
      <c r="G5" s="239"/>
      <c r="H5" s="121" t="s">
        <v>575</v>
      </c>
      <c r="I5" s="122" t="s">
        <v>576</v>
      </c>
      <c r="J5" s="119" t="s">
        <v>573</v>
      </c>
      <c r="K5" s="124"/>
      <c r="L5" s="124"/>
      <c r="M5" s="4"/>
      <c r="N5" s="4"/>
    </row>
    <row r="6" spans="1:14" ht="25.5" x14ac:dyDescent="0.2">
      <c r="A6" s="144" t="s">
        <v>604</v>
      </c>
      <c r="B6" s="26" t="s">
        <v>605</v>
      </c>
      <c r="C6" s="142" t="s">
        <v>606</v>
      </c>
      <c r="D6" s="120" t="s">
        <v>607</v>
      </c>
      <c r="E6" s="124"/>
      <c r="F6" s="240" t="s">
        <v>608</v>
      </c>
      <c r="G6" s="240"/>
      <c r="H6" s="26" t="s">
        <v>605</v>
      </c>
      <c r="I6" s="123" t="s">
        <v>606</v>
      </c>
      <c r="J6" s="123" t="s">
        <v>607</v>
      </c>
      <c r="K6" s="124"/>
      <c r="L6" s="124"/>
      <c r="M6" s="4"/>
      <c r="N6" s="4"/>
    </row>
    <row r="7" spans="1:14" ht="25.5" x14ac:dyDescent="0.2">
      <c r="A7" s="144" t="s">
        <v>609</v>
      </c>
      <c r="B7" s="141"/>
      <c r="C7" s="149"/>
      <c r="D7" s="123" t="s">
        <v>610</v>
      </c>
      <c r="E7" s="124"/>
      <c r="F7" s="240" t="s">
        <v>611</v>
      </c>
      <c r="G7" s="240"/>
      <c r="H7" s="141"/>
      <c r="I7" s="123" t="s">
        <v>612</v>
      </c>
      <c r="J7" s="123" t="s">
        <v>607</v>
      </c>
      <c r="K7" s="124"/>
      <c r="L7" s="124"/>
      <c r="M7" s="4"/>
      <c r="N7" s="4"/>
    </row>
    <row r="8" spans="1:14" ht="18" x14ac:dyDescent="0.2">
      <c r="A8" s="145" t="s">
        <v>81</v>
      </c>
      <c r="B8" s="235" t="s">
        <v>82</v>
      </c>
      <c r="C8" s="235"/>
      <c r="D8" s="235"/>
      <c r="E8" s="124"/>
      <c r="F8" s="240" t="s">
        <v>609</v>
      </c>
      <c r="G8" s="240"/>
      <c r="H8" s="141"/>
      <c r="I8" s="141"/>
      <c r="J8" s="123" t="s">
        <v>610</v>
      </c>
      <c r="K8" s="124"/>
      <c r="L8" s="124"/>
      <c r="M8" s="4"/>
      <c r="N8" s="4"/>
    </row>
    <row r="9" spans="1:14" s="118" customFormat="1" ht="18" x14ac:dyDescent="0.2">
      <c r="A9" s="150"/>
      <c r="B9" s="148"/>
      <c r="C9" s="151"/>
      <c r="D9" s="148"/>
      <c r="E9" s="129"/>
      <c r="F9" s="240" t="s">
        <v>81</v>
      </c>
      <c r="G9" s="240"/>
      <c r="H9" s="246" t="s">
        <v>82</v>
      </c>
      <c r="I9" s="247"/>
      <c r="J9" s="248"/>
      <c r="K9" s="124"/>
      <c r="L9" s="124"/>
      <c r="M9" s="85"/>
      <c r="N9" s="85"/>
    </row>
    <row r="10" spans="1:14" s="126" customFormat="1" ht="18" x14ac:dyDescent="0.2">
      <c r="A10" s="147"/>
      <c r="B10" s="245"/>
      <c r="C10" s="245"/>
      <c r="D10" s="245"/>
      <c r="E10" s="152"/>
      <c r="F10" s="274"/>
      <c r="G10" s="275"/>
      <c r="H10" s="153"/>
      <c r="I10" s="148"/>
      <c r="J10" s="148"/>
      <c r="K10" s="124"/>
      <c r="L10" s="124"/>
      <c r="M10" s="125"/>
      <c r="N10" s="125"/>
    </row>
    <row r="11" spans="1:14" s="126" customFormat="1" ht="18" x14ac:dyDescent="0.2">
      <c r="A11" s="124"/>
      <c r="B11" s="124"/>
      <c r="C11" s="124"/>
      <c r="D11" s="124"/>
      <c r="E11" s="124"/>
      <c r="F11" s="276"/>
      <c r="G11" s="277"/>
      <c r="H11" s="278"/>
      <c r="I11" s="242"/>
      <c r="J11" s="242"/>
      <c r="K11" s="125"/>
      <c r="L11" s="125"/>
      <c r="M11" s="125"/>
    </row>
    <row r="12" spans="1:14" s="126" customFormat="1" ht="18" x14ac:dyDescent="0.2">
      <c r="A12" s="124"/>
      <c r="B12" s="124"/>
      <c r="C12" s="124"/>
      <c r="D12" s="124"/>
      <c r="E12" s="124"/>
      <c r="F12" s="130"/>
      <c r="G12" s="130"/>
      <c r="H12" s="131"/>
      <c r="I12" s="131"/>
      <c r="J12" s="131"/>
      <c r="K12" s="125"/>
      <c r="L12" s="125"/>
      <c r="M12" s="125"/>
    </row>
    <row r="13" spans="1:14" ht="58.5" customHeight="1" x14ac:dyDescent="0.2">
      <c r="A13" s="53"/>
      <c r="B13" s="50" t="s">
        <v>220</v>
      </c>
      <c r="C13" s="29" t="s">
        <v>94</v>
      </c>
      <c r="D13" s="202" t="s">
        <v>516</v>
      </c>
      <c r="E13" s="202" t="s">
        <v>517</v>
      </c>
      <c r="F13" s="202" t="s">
        <v>518</v>
      </c>
      <c r="G13" s="29" t="s">
        <v>98</v>
      </c>
      <c r="H13" s="29" t="s">
        <v>99</v>
      </c>
      <c r="I13" s="29" t="s">
        <v>480</v>
      </c>
      <c r="J13" s="50" t="s">
        <v>484</v>
      </c>
      <c r="K13" s="2"/>
      <c r="L13" s="2"/>
    </row>
    <row r="14" spans="1:14" ht="27" customHeight="1" x14ac:dyDescent="0.2">
      <c r="A14" s="30" t="s">
        <v>21</v>
      </c>
      <c r="B14" s="33" t="s">
        <v>1778</v>
      </c>
      <c r="C14" s="219">
        <v>1</v>
      </c>
      <c r="D14" s="58">
        <v>1.5129999999999999</v>
      </c>
      <c r="E14" s="61">
        <v>0</v>
      </c>
      <c r="F14" s="61">
        <v>0</v>
      </c>
      <c r="G14" s="69">
        <v>1.85</v>
      </c>
      <c r="H14" s="61">
        <v>0</v>
      </c>
      <c r="I14" s="61">
        <v>0</v>
      </c>
      <c r="J14" s="83"/>
      <c r="K14" s="160"/>
      <c r="L14" s="2"/>
    </row>
    <row r="15" spans="1:14" ht="27" customHeight="1" x14ac:dyDescent="0.2">
      <c r="A15" s="30" t="s">
        <v>22</v>
      </c>
      <c r="B15" s="33">
        <v>10301</v>
      </c>
      <c r="C15" s="219">
        <v>2</v>
      </c>
      <c r="D15" s="58">
        <v>1.7230000000000001</v>
      </c>
      <c r="E15" s="58">
        <v>4.2999999999999997E-2</v>
      </c>
      <c r="F15" s="61">
        <v>0</v>
      </c>
      <c r="G15" s="69">
        <v>1.85</v>
      </c>
      <c r="H15" s="61">
        <v>0</v>
      </c>
      <c r="I15" s="61">
        <v>0</v>
      </c>
      <c r="J15" s="83"/>
      <c r="K15" s="160"/>
      <c r="L15" s="2"/>
    </row>
    <row r="16" spans="1:14" ht="27" customHeight="1" x14ac:dyDescent="0.2">
      <c r="A16" s="30" t="s">
        <v>23</v>
      </c>
      <c r="B16" s="33">
        <v>10302</v>
      </c>
      <c r="C16" s="219">
        <v>2</v>
      </c>
      <c r="D16" s="58">
        <v>0.39</v>
      </c>
      <c r="E16" s="61">
        <v>0</v>
      </c>
      <c r="F16" s="61">
        <v>0</v>
      </c>
      <c r="G16" s="61">
        <v>0</v>
      </c>
      <c r="H16" s="61">
        <v>0</v>
      </c>
      <c r="I16" s="61">
        <v>0</v>
      </c>
      <c r="J16" s="83"/>
      <c r="K16" s="2"/>
      <c r="L16" s="2"/>
    </row>
    <row r="17" spans="1:12" ht="27" customHeight="1" x14ac:dyDescent="0.2">
      <c r="A17" s="30" t="s">
        <v>24</v>
      </c>
      <c r="B17" s="33">
        <v>10303</v>
      </c>
      <c r="C17" s="219">
        <v>3</v>
      </c>
      <c r="D17" s="58">
        <v>1.147</v>
      </c>
      <c r="E17" s="61">
        <v>0</v>
      </c>
      <c r="F17" s="61">
        <v>0</v>
      </c>
      <c r="G17" s="69">
        <v>3.5</v>
      </c>
      <c r="H17" s="61">
        <v>0</v>
      </c>
      <c r="I17" s="61">
        <v>0</v>
      </c>
      <c r="J17" s="83"/>
      <c r="K17" s="2"/>
      <c r="L17" s="2"/>
    </row>
    <row r="18" spans="1:12" ht="27" customHeight="1" x14ac:dyDescent="0.2">
      <c r="A18" s="30" t="s">
        <v>25</v>
      </c>
      <c r="B18" s="33">
        <v>10304</v>
      </c>
      <c r="C18" s="219">
        <v>4</v>
      </c>
      <c r="D18" s="58">
        <v>1.33</v>
      </c>
      <c r="E18" s="58">
        <v>3.6999999999999998E-2</v>
      </c>
      <c r="F18" s="61">
        <v>0</v>
      </c>
      <c r="G18" s="69">
        <v>3.5</v>
      </c>
      <c r="H18" s="61">
        <v>0</v>
      </c>
      <c r="I18" s="61">
        <v>0</v>
      </c>
      <c r="J18" s="83"/>
      <c r="K18" s="2"/>
      <c r="L18" s="2"/>
    </row>
    <row r="19" spans="1:12" ht="27" customHeight="1" x14ac:dyDescent="0.2">
      <c r="A19" s="30" t="s">
        <v>26</v>
      </c>
      <c r="B19" s="33">
        <v>10305</v>
      </c>
      <c r="C19" s="219">
        <v>4</v>
      </c>
      <c r="D19" s="58">
        <v>0.192</v>
      </c>
      <c r="E19" s="61">
        <v>0</v>
      </c>
      <c r="F19" s="61">
        <v>0</v>
      </c>
      <c r="G19" s="61">
        <v>0</v>
      </c>
      <c r="H19" s="61">
        <v>0</v>
      </c>
      <c r="I19" s="61">
        <v>0</v>
      </c>
      <c r="J19" s="83"/>
      <c r="K19" s="2"/>
      <c r="L19" s="2"/>
    </row>
    <row r="20" spans="1:12" ht="27" customHeight="1" x14ac:dyDescent="0.2">
      <c r="A20" s="30" t="s">
        <v>27</v>
      </c>
      <c r="B20" s="33">
        <v>10306</v>
      </c>
      <c r="C20" s="219" t="s">
        <v>20</v>
      </c>
      <c r="D20" s="58">
        <v>1.319</v>
      </c>
      <c r="E20" s="58">
        <v>3.4000000000000002E-2</v>
      </c>
      <c r="F20" s="61">
        <v>0</v>
      </c>
      <c r="G20" s="69">
        <v>16.8</v>
      </c>
      <c r="H20" s="61">
        <v>0</v>
      </c>
      <c r="I20" s="61">
        <v>0</v>
      </c>
      <c r="J20" s="83"/>
      <c r="K20" s="2"/>
      <c r="L20" s="2"/>
    </row>
    <row r="21" spans="1:12" ht="27" customHeight="1" x14ac:dyDescent="0.2">
      <c r="A21" s="30" t="s">
        <v>1483</v>
      </c>
      <c r="B21" s="33">
        <v>10307</v>
      </c>
      <c r="C21" s="220">
        <v>0</v>
      </c>
      <c r="D21" s="67">
        <v>9.1579999999999995</v>
      </c>
      <c r="E21" s="63">
        <v>0.45700000000000002</v>
      </c>
      <c r="F21" s="71">
        <v>3.9E-2</v>
      </c>
      <c r="G21" s="69">
        <v>1.85</v>
      </c>
      <c r="H21" s="61">
        <v>0</v>
      </c>
      <c r="I21" s="61">
        <v>0</v>
      </c>
      <c r="J21" s="83"/>
      <c r="K21" s="2"/>
      <c r="L21" s="2"/>
    </row>
    <row r="22" spans="1:12" ht="27" customHeight="1" x14ac:dyDescent="0.2">
      <c r="A22" s="30" t="s">
        <v>1484</v>
      </c>
      <c r="B22" s="33">
        <v>10308</v>
      </c>
      <c r="C22" s="220">
        <v>0</v>
      </c>
      <c r="D22" s="67">
        <v>8.0190000000000001</v>
      </c>
      <c r="E22" s="63">
        <v>0.38900000000000001</v>
      </c>
      <c r="F22" s="71">
        <v>3.4000000000000002E-2</v>
      </c>
      <c r="G22" s="69">
        <v>3.5</v>
      </c>
      <c r="H22" s="61">
        <v>0</v>
      </c>
      <c r="I22" s="61">
        <v>0</v>
      </c>
      <c r="J22" s="83"/>
      <c r="K22" s="2"/>
      <c r="L22" s="2"/>
    </row>
    <row r="23" spans="1:12" ht="27" customHeight="1" x14ac:dyDescent="0.2">
      <c r="A23" s="30" t="s">
        <v>28</v>
      </c>
      <c r="B23" s="33">
        <v>10309</v>
      </c>
      <c r="C23" s="220">
        <v>0</v>
      </c>
      <c r="D23" s="67">
        <v>7.0810000000000004</v>
      </c>
      <c r="E23" s="63">
        <v>0.30599999999999999</v>
      </c>
      <c r="F23" s="71">
        <v>2.7E-2</v>
      </c>
      <c r="G23" s="69">
        <v>5.59</v>
      </c>
      <c r="H23" s="69">
        <v>1.58</v>
      </c>
      <c r="I23" s="58">
        <v>0.25</v>
      </c>
      <c r="J23" s="82">
        <f>H23</f>
        <v>1.58</v>
      </c>
      <c r="K23" s="2"/>
      <c r="L23" s="2"/>
    </row>
    <row r="24" spans="1:12" ht="27" customHeight="1" x14ac:dyDescent="0.2">
      <c r="A24" s="48" t="s">
        <v>212</v>
      </c>
      <c r="B24" s="33">
        <v>10310</v>
      </c>
      <c r="C24" s="219">
        <v>8</v>
      </c>
      <c r="D24" s="58">
        <v>1.256</v>
      </c>
      <c r="E24" s="61">
        <v>0</v>
      </c>
      <c r="F24" s="61">
        <v>0</v>
      </c>
      <c r="G24" s="61">
        <v>0</v>
      </c>
      <c r="H24" s="61">
        <v>0</v>
      </c>
      <c r="I24" s="61">
        <v>0</v>
      </c>
      <c r="J24" s="83"/>
      <c r="K24" s="2"/>
      <c r="L24" s="2"/>
    </row>
    <row r="25" spans="1:12" ht="27" customHeight="1" x14ac:dyDescent="0.2">
      <c r="A25" s="48" t="s">
        <v>213</v>
      </c>
      <c r="B25" s="33">
        <v>10311</v>
      </c>
      <c r="C25" s="219">
        <v>1</v>
      </c>
      <c r="D25" s="58">
        <v>1.6519999999999999</v>
      </c>
      <c r="E25" s="61">
        <v>0</v>
      </c>
      <c r="F25" s="61">
        <v>0</v>
      </c>
      <c r="G25" s="61">
        <v>0</v>
      </c>
      <c r="H25" s="61">
        <v>0</v>
      </c>
      <c r="I25" s="61">
        <v>0</v>
      </c>
      <c r="J25" s="83"/>
      <c r="K25" s="2"/>
      <c r="L25" s="2"/>
    </row>
    <row r="26" spans="1:12" ht="27" customHeight="1" x14ac:dyDescent="0.2">
      <c r="A26" s="48" t="s">
        <v>214</v>
      </c>
      <c r="B26" s="33">
        <v>10312</v>
      </c>
      <c r="C26" s="219">
        <v>1</v>
      </c>
      <c r="D26" s="58">
        <v>2.645</v>
      </c>
      <c r="E26" s="61">
        <v>0</v>
      </c>
      <c r="F26" s="61">
        <v>0</v>
      </c>
      <c r="G26" s="61">
        <v>0</v>
      </c>
      <c r="H26" s="61">
        <v>0</v>
      </c>
      <c r="I26" s="61">
        <v>0</v>
      </c>
      <c r="J26" s="83"/>
      <c r="K26" s="2"/>
      <c r="L26" s="2"/>
    </row>
    <row r="27" spans="1:12" ht="27" customHeight="1" x14ac:dyDescent="0.2">
      <c r="A27" s="48" t="s">
        <v>215</v>
      </c>
      <c r="B27" s="33">
        <v>10313</v>
      </c>
      <c r="C27" s="219">
        <v>1</v>
      </c>
      <c r="D27" s="58">
        <v>0.91300000000000003</v>
      </c>
      <c r="E27" s="61">
        <v>0</v>
      </c>
      <c r="F27" s="61">
        <v>0</v>
      </c>
      <c r="G27" s="61">
        <v>0</v>
      </c>
      <c r="H27" s="61">
        <v>0</v>
      </c>
      <c r="I27" s="61">
        <v>0</v>
      </c>
      <c r="J27" s="83"/>
      <c r="K27" s="2"/>
      <c r="L27" s="2"/>
    </row>
    <row r="28" spans="1:12" ht="27" customHeight="1" x14ac:dyDescent="0.2">
      <c r="A28" s="30" t="s">
        <v>29</v>
      </c>
      <c r="B28" s="33">
        <v>10314</v>
      </c>
      <c r="C28" s="220">
        <v>0</v>
      </c>
      <c r="D28" s="80">
        <v>24.402999999999999</v>
      </c>
      <c r="E28" s="66">
        <v>0.74299999999999999</v>
      </c>
      <c r="F28" s="71">
        <v>0.43099999999999999</v>
      </c>
      <c r="G28" s="61">
        <v>0</v>
      </c>
      <c r="H28" s="61">
        <v>0</v>
      </c>
      <c r="I28" s="61">
        <v>0</v>
      </c>
      <c r="J28" s="83"/>
      <c r="K28" s="2"/>
      <c r="L28" s="2"/>
    </row>
    <row r="29" spans="1:12" ht="27" customHeight="1" x14ac:dyDescent="0.2">
      <c r="A29" s="30" t="s">
        <v>1485</v>
      </c>
      <c r="B29" s="206">
        <v>10315</v>
      </c>
      <c r="C29" s="220" t="s">
        <v>1482</v>
      </c>
      <c r="D29" s="58">
        <v>-0.70899999999999996</v>
      </c>
      <c r="E29" s="61">
        <v>0</v>
      </c>
      <c r="F29" s="61">
        <v>0</v>
      </c>
      <c r="G29" s="61">
        <v>0</v>
      </c>
      <c r="H29" s="61">
        <v>0</v>
      </c>
      <c r="I29" s="61">
        <v>0</v>
      </c>
      <c r="J29" s="83"/>
      <c r="K29" s="2"/>
      <c r="L29" s="2"/>
    </row>
    <row r="30" spans="1:12" ht="27" customHeight="1" x14ac:dyDescent="0.2">
      <c r="A30" s="30" t="s">
        <v>30</v>
      </c>
      <c r="B30" s="33">
        <v>10316</v>
      </c>
      <c r="C30" s="220">
        <v>0</v>
      </c>
      <c r="D30" s="58">
        <v>-0.70899999999999996</v>
      </c>
      <c r="E30" s="61">
        <v>0</v>
      </c>
      <c r="F30" s="61">
        <v>0</v>
      </c>
      <c r="G30" s="61">
        <v>0</v>
      </c>
      <c r="H30" s="61">
        <v>0</v>
      </c>
      <c r="I30" s="58">
        <v>0.247</v>
      </c>
      <c r="J30" s="83"/>
      <c r="K30" s="160"/>
      <c r="L30" s="2"/>
    </row>
    <row r="31" spans="1:12" ht="27" customHeight="1" x14ac:dyDescent="0.2">
      <c r="A31" s="30" t="s">
        <v>31</v>
      </c>
      <c r="B31" s="33">
        <v>10317</v>
      </c>
      <c r="C31" s="220">
        <v>0</v>
      </c>
      <c r="D31" s="67">
        <v>-6.133</v>
      </c>
      <c r="E31" s="68">
        <v>-0.45200000000000001</v>
      </c>
      <c r="F31" s="64">
        <v>-3.1E-2</v>
      </c>
      <c r="G31" s="61">
        <v>0</v>
      </c>
      <c r="H31" s="61">
        <v>0</v>
      </c>
      <c r="I31" s="58">
        <v>0.247</v>
      </c>
      <c r="J31" s="83"/>
      <c r="K31" s="160"/>
      <c r="L31" s="2"/>
    </row>
    <row r="32" spans="1:12" ht="27" customHeight="1" x14ac:dyDescent="0.2">
      <c r="A32" s="35" t="s">
        <v>32</v>
      </c>
      <c r="B32" s="33">
        <v>10318</v>
      </c>
      <c r="C32" s="220">
        <v>1</v>
      </c>
      <c r="D32" s="58">
        <v>1.1100000000000001</v>
      </c>
      <c r="E32" s="61">
        <v>0</v>
      </c>
      <c r="F32" s="61">
        <v>0</v>
      </c>
      <c r="G32" s="69">
        <v>1.36</v>
      </c>
      <c r="H32" s="61">
        <v>0</v>
      </c>
      <c r="I32" s="61">
        <v>0</v>
      </c>
      <c r="J32" s="83"/>
      <c r="K32" s="2"/>
      <c r="L32" s="2"/>
    </row>
    <row r="33" spans="1:12" ht="27" customHeight="1" x14ac:dyDescent="0.2">
      <c r="A33" s="30" t="s">
        <v>33</v>
      </c>
      <c r="B33" s="33">
        <v>10319</v>
      </c>
      <c r="C33" s="220">
        <v>2</v>
      </c>
      <c r="D33" s="58">
        <v>1.264</v>
      </c>
      <c r="E33" s="58">
        <v>3.1E-2</v>
      </c>
      <c r="F33" s="61">
        <v>0</v>
      </c>
      <c r="G33" s="69">
        <v>1.36</v>
      </c>
      <c r="H33" s="61">
        <v>0</v>
      </c>
      <c r="I33" s="61">
        <v>0</v>
      </c>
      <c r="J33" s="83"/>
      <c r="K33" s="2"/>
      <c r="L33" s="2"/>
    </row>
    <row r="34" spans="1:12" ht="27" customHeight="1" x14ac:dyDescent="0.2">
      <c r="A34" s="30" t="s">
        <v>34</v>
      </c>
      <c r="B34" s="33">
        <v>10320</v>
      </c>
      <c r="C34" s="220">
        <v>2</v>
      </c>
      <c r="D34" s="58">
        <v>0.28599999999999998</v>
      </c>
      <c r="E34" s="61">
        <v>0</v>
      </c>
      <c r="F34" s="61">
        <v>0</v>
      </c>
      <c r="G34" s="61">
        <v>0</v>
      </c>
      <c r="H34" s="61">
        <v>0</v>
      </c>
      <c r="I34" s="61">
        <v>0</v>
      </c>
      <c r="J34" s="83"/>
      <c r="K34" s="2"/>
      <c r="L34" s="2"/>
    </row>
    <row r="35" spans="1:12" ht="27" customHeight="1" x14ac:dyDescent="0.2">
      <c r="A35" s="30" t="s">
        <v>35</v>
      </c>
      <c r="B35" s="33">
        <v>10321</v>
      </c>
      <c r="C35" s="220">
        <v>3</v>
      </c>
      <c r="D35" s="58">
        <v>0.84099999999999997</v>
      </c>
      <c r="E35" s="61">
        <v>0</v>
      </c>
      <c r="F35" s="61">
        <v>0</v>
      </c>
      <c r="G35" s="69">
        <v>2.57</v>
      </c>
      <c r="H35" s="61">
        <v>0</v>
      </c>
      <c r="I35" s="61">
        <v>0</v>
      </c>
      <c r="J35" s="83"/>
      <c r="K35" s="2"/>
      <c r="L35" s="2"/>
    </row>
    <row r="36" spans="1:12" ht="27" customHeight="1" x14ac:dyDescent="0.2">
      <c r="A36" s="30" t="s">
        <v>36</v>
      </c>
      <c r="B36" s="33">
        <v>10322</v>
      </c>
      <c r="C36" s="220">
        <v>4</v>
      </c>
      <c r="D36" s="58">
        <v>0.97599999999999998</v>
      </c>
      <c r="E36" s="58">
        <v>2.7E-2</v>
      </c>
      <c r="F36" s="61">
        <v>0</v>
      </c>
      <c r="G36" s="69">
        <v>2.57</v>
      </c>
      <c r="H36" s="61">
        <v>0</v>
      </c>
      <c r="I36" s="61">
        <v>0</v>
      </c>
      <c r="J36" s="83"/>
      <c r="K36" s="2"/>
      <c r="L36" s="2"/>
    </row>
    <row r="37" spans="1:12" ht="27" customHeight="1" x14ac:dyDescent="0.2">
      <c r="A37" s="30" t="s">
        <v>37</v>
      </c>
      <c r="B37" s="33">
        <v>10323</v>
      </c>
      <c r="C37" s="220">
        <v>4</v>
      </c>
      <c r="D37" s="58">
        <v>0.14099999999999999</v>
      </c>
      <c r="E37" s="61">
        <v>0</v>
      </c>
      <c r="F37" s="61">
        <v>0</v>
      </c>
      <c r="G37" s="61">
        <v>0</v>
      </c>
      <c r="H37" s="61">
        <v>0</v>
      </c>
      <c r="I37" s="61">
        <v>0</v>
      </c>
      <c r="J37" s="83"/>
      <c r="K37" s="2"/>
      <c r="L37" s="2"/>
    </row>
    <row r="38" spans="1:12" ht="27" customHeight="1" x14ac:dyDescent="0.2">
      <c r="A38" s="30" t="s">
        <v>38</v>
      </c>
      <c r="B38" s="33">
        <v>10324</v>
      </c>
      <c r="C38" s="220" t="s">
        <v>20</v>
      </c>
      <c r="D38" s="58">
        <v>0.96699999999999997</v>
      </c>
      <c r="E38" s="58">
        <v>2.5000000000000001E-2</v>
      </c>
      <c r="F38" s="61">
        <v>0</v>
      </c>
      <c r="G38" s="69">
        <v>12.32</v>
      </c>
      <c r="H38" s="61">
        <v>0</v>
      </c>
      <c r="I38" s="61">
        <v>0</v>
      </c>
      <c r="J38" s="83"/>
      <c r="K38" s="2"/>
      <c r="L38" s="2"/>
    </row>
    <row r="39" spans="1:12" ht="27" customHeight="1" x14ac:dyDescent="0.2">
      <c r="A39" s="30" t="s">
        <v>1486</v>
      </c>
      <c r="B39" s="33">
        <v>10325</v>
      </c>
      <c r="C39" s="220">
        <v>0</v>
      </c>
      <c r="D39" s="67">
        <v>6.718</v>
      </c>
      <c r="E39" s="63">
        <v>0.33500000000000002</v>
      </c>
      <c r="F39" s="71">
        <v>2.9000000000000001E-2</v>
      </c>
      <c r="G39" s="69">
        <v>1.36</v>
      </c>
      <c r="H39" s="61">
        <v>0</v>
      </c>
      <c r="I39" s="61">
        <v>0</v>
      </c>
      <c r="J39" s="83"/>
      <c r="K39" s="2"/>
      <c r="L39" s="2"/>
    </row>
    <row r="40" spans="1:12" ht="27" customHeight="1" x14ac:dyDescent="0.2">
      <c r="A40" s="30" t="s">
        <v>1487</v>
      </c>
      <c r="B40" s="33">
        <v>10326</v>
      </c>
      <c r="C40" s="220">
        <v>0</v>
      </c>
      <c r="D40" s="67">
        <v>5.8819999999999997</v>
      </c>
      <c r="E40" s="63">
        <v>0.28499999999999998</v>
      </c>
      <c r="F40" s="71">
        <v>2.5000000000000001E-2</v>
      </c>
      <c r="G40" s="69">
        <v>2.57</v>
      </c>
      <c r="H40" s="61">
        <v>0</v>
      </c>
      <c r="I40" s="61">
        <v>0</v>
      </c>
      <c r="J40" s="83"/>
      <c r="K40" s="2"/>
      <c r="L40" s="2"/>
    </row>
    <row r="41" spans="1:12" ht="27" customHeight="1" x14ac:dyDescent="0.2">
      <c r="A41" s="30" t="s">
        <v>39</v>
      </c>
      <c r="B41" s="33">
        <v>10327</v>
      </c>
      <c r="C41" s="220">
        <v>0</v>
      </c>
      <c r="D41" s="67">
        <v>5.194</v>
      </c>
      <c r="E41" s="63">
        <v>0.224</v>
      </c>
      <c r="F41" s="71">
        <v>0.02</v>
      </c>
      <c r="G41" s="69">
        <v>4.0999999999999996</v>
      </c>
      <c r="H41" s="69">
        <v>1.1599999999999999</v>
      </c>
      <c r="I41" s="58">
        <v>0.184</v>
      </c>
      <c r="J41" s="82">
        <f>H41</f>
        <v>1.1599999999999999</v>
      </c>
      <c r="K41" s="2"/>
      <c r="L41" s="2"/>
    </row>
    <row r="42" spans="1:12" ht="27" customHeight="1" x14ac:dyDescent="0.2">
      <c r="A42" s="30" t="s">
        <v>40</v>
      </c>
      <c r="B42" s="33">
        <v>10328</v>
      </c>
      <c r="C42" s="220">
        <v>0</v>
      </c>
      <c r="D42" s="67">
        <v>6.6</v>
      </c>
      <c r="E42" s="63">
        <v>0.23200000000000001</v>
      </c>
      <c r="F42" s="71">
        <v>2.1999999999999999E-2</v>
      </c>
      <c r="G42" s="69">
        <v>4.43</v>
      </c>
      <c r="H42" s="69">
        <v>2.25</v>
      </c>
      <c r="I42" s="58">
        <v>0.221</v>
      </c>
      <c r="J42" s="82">
        <f>H42</f>
        <v>2.25</v>
      </c>
      <c r="K42" s="2"/>
      <c r="L42" s="2"/>
    </row>
    <row r="43" spans="1:12" ht="27" customHeight="1" x14ac:dyDescent="0.2">
      <c r="A43" s="30" t="s">
        <v>41</v>
      </c>
      <c r="B43" s="33">
        <v>10329</v>
      </c>
      <c r="C43" s="220">
        <v>0</v>
      </c>
      <c r="D43" s="67">
        <v>5.4020000000000001</v>
      </c>
      <c r="E43" s="63">
        <v>0.11799999999999999</v>
      </c>
      <c r="F43" s="71">
        <v>1.2999999999999999E-2</v>
      </c>
      <c r="G43" s="69">
        <v>50.28</v>
      </c>
      <c r="H43" s="69">
        <v>3.26</v>
      </c>
      <c r="I43" s="58">
        <v>0.161</v>
      </c>
      <c r="J43" s="82">
        <f>H43</f>
        <v>3.26</v>
      </c>
      <c r="K43" s="2"/>
      <c r="L43" s="2"/>
    </row>
    <row r="44" spans="1:12" ht="27" customHeight="1" x14ac:dyDescent="0.2">
      <c r="A44" s="48" t="s">
        <v>216</v>
      </c>
      <c r="B44" s="33">
        <v>10330</v>
      </c>
      <c r="C44" s="220">
        <v>8</v>
      </c>
      <c r="D44" s="58">
        <v>0.92100000000000004</v>
      </c>
      <c r="E44" s="61">
        <v>0</v>
      </c>
      <c r="F44" s="61">
        <v>0</v>
      </c>
      <c r="G44" s="61">
        <v>0</v>
      </c>
      <c r="H44" s="61">
        <v>0</v>
      </c>
      <c r="I44" s="61">
        <v>0</v>
      </c>
      <c r="J44" s="83"/>
      <c r="K44" s="2"/>
      <c r="L44" s="2"/>
    </row>
    <row r="45" spans="1:12" ht="27" customHeight="1" x14ac:dyDescent="0.2">
      <c r="A45" s="48" t="s">
        <v>217</v>
      </c>
      <c r="B45" s="33">
        <v>10331</v>
      </c>
      <c r="C45" s="220">
        <v>1</v>
      </c>
      <c r="D45" s="58">
        <v>1.212</v>
      </c>
      <c r="E45" s="61">
        <v>0</v>
      </c>
      <c r="F45" s="61">
        <v>0</v>
      </c>
      <c r="G45" s="61">
        <v>0</v>
      </c>
      <c r="H45" s="61">
        <v>0</v>
      </c>
      <c r="I45" s="61">
        <v>0</v>
      </c>
      <c r="J45" s="83"/>
      <c r="K45" s="2"/>
      <c r="L45" s="2"/>
    </row>
    <row r="46" spans="1:12" ht="27" customHeight="1" x14ac:dyDescent="0.2">
      <c r="A46" s="48" t="s">
        <v>218</v>
      </c>
      <c r="B46" s="33">
        <v>10332</v>
      </c>
      <c r="C46" s="220">
        <v>1</v>
      </c>
      <c r="D46" s="58">
        <v>1.94</v>
      </c>
      <c r="E46" s="61">
        <v>0</v>
      </c>
      <c r="F46" s="61">
        <v>0</v>
      </c>
      <c r="G46" s="61">
        <v>0</v>
      </c>
      <c r="H46" s="61">
        <v>0</v>
      </c>
      <c r="I46" s="61">
        <v>0</v>
      </c>
      <c r="J46" s="83"/>
      <c r="K46" s="2"/>
      <c r="L46" s="2"/>
    </row>
    <row r="47" spans="1:12" ht="27" customHeight="1" x14ac:dyDescent="0.2">
      <c r="A47" s="48" t="s">
        <v>219</v>
      </c>
      <c r="B47" s="33">
        <v>10333</v>
      </c>
      <c r="C47" s="220">
        <v>1</v>
      </c>
      <c r="D47" s="58">
        <v>0.67</v>
      </c>
      <c r="E47" s="61">
        <v>0</v>
      </c>
      <c r="F47" s="61">
        <v>0</v>
      </c>
      <c r="G47" s="61">
        <v>0</v>
      </c>
      <c r="H47" s="61">
        <v>0</v>
      </c>
      <c r="I47" s="61">
        <v>0</v>
      </c>
      <c r="J47" s="83"/>
      <c r="K47" s="2"/>
      <c r="L47" s="2"/>
    </row>
    <row r="48" spans="1:12" ht="27" customHeight="1" x14ac:dyDescent="0.2">
      <c r="A48" s="30" t="s">
        <v>42</v>
      </c>
      <c r="B48" s="33">
        <v>10334</v>
      </c>
      <c r="C48" s="220">
        <v>0</v>
      </c>
      <c r="D48" s="80">
        <v>17.901</v>
      </c>
      <c r="E48" s="66">
        <v>0.54500000000000004</v>
      </c>
      <c r="F48" s="64">
        <v>0.316</v>
      </c>
      <c r="G48" s="61">
        <v>0</v>
      </c>
      <c r="H48" s="61">
        <v>0</v>
      </c>
      <c r="I48" s="61">
        <v>0</v>
      </c>
      <c r="J48" s="83"/>
      <c r="K48" s="2"/>
      <c r="L48" s="2"/>
    </row>
    <row r="49" spans="1:18" ht="27" customHeight="1" x14ac:dyDescent="0.2">
      <c r="A49" s="30" t="s">
        <v>1488</v>
      </c>
      <c r="B49" s="206">
        <v>10335</v>
      </c>
      <c r="C49" s="220" t="s">
        <v>1482</v>
      </c>
      <c r="D49" s="58">
        <v>-0.70899999999999996</v>
      </c>
      <c r="E49" s="61">
        <v>0</v>
      </c>
      <c r="F49" s="61">
        <v>0</v>
      </c>
      <c r="G49" s="61">
        <v>0</v>
      </c>
      <c r="H49" s="61">
        <v>0</v>
      </c>
      <c r="I49" s="61">
        <v>0</v>
      </c>
      <c r="J49" s="83"/>
      <c r="K49" s="2"/>
      <c r="L49" s="2"/>
    </row>
    <row r="50" spans="1:18" ht="27" customHeight="1" x14ac:dyDescent="0.2">
      <c r="A50" s="30" t="s">
        <v>43</v>
      </c>
      <c r="B50" s="33">
        <v>10336</v>
      </c>
      <c r="C50" s="220">
        <v>8</v>
      </c>
      <c r="D50" s="58">
        <v>-0.61599999999999999</v>
      </c>
      <c r="E50" s="61">
        <v>0</v>
      </c>
      <c r="F50" s="61">
        <v>0</v>
      </c>
      <c r="G50" s="61">
        <v>0</v>
      </c>
      <c r="H50" s="61">
        <v>0</v>
      </c>
      <c r="I50" s="61">
        <v>0</v>
      </c>
      <c r="J50" s="83"/>
      <c r="K50" s="2"/>
      <c r="L50" s="2"/>
    </row>
    <row r="51" spans="1:18" ht="27" customHeight="1" x14ac:dyDescent="0.2">
      <c r="A51" s="30" t="s">
        <v>44</v>
      </c>
      <c r="B51" s="33">
        <v>10337</v>
      </c>
      <c r="C51" s="220">
        <v>0</v>
      </c>
      <c r="D51" s="58">
        <v>-0.70899999999999996</v>
      </c>
      <c r="E51" s="61">
        <v>0</v>
      </c>
      <c r="F51" s="61">
        <v>0</v>
      </c>
      <c r="G51" s="61">
        <v>0</v>
      </c>
      <c r="H51" s="61">
        <v>0</v>
      </c>
      <c r="I51" s="58">
        <v>0.247</v>
      </c>
      <c r="J51" s="83"/>
      <c r="K51" s="2"/>
      <c r="L51" s="2"/>
    </row>
    <row r="52" spans="1:18" ht="27" customHeight="1" x14ac:dyDescent="0.2">
      <c r="A52" s="30" t="s">
        <v>45</v>
      </c>
      <c r="B52" s="33">
        <v>10338</v>
      </c>
      <c r="C52" s="220">
        <v>0</v>
      </c>
      <c r="D52" s="67">
        <v>-6.133</v>
      </c>
      <c r="E52" s="68">
        <v>-0.45200000000000001</v>
      </c>
      <c r="F52" s="64">
        <v>-3.1E-2</v>
      </c>
      <c r="G52" s="61">
        <v>0</v>
      </c>
      <c r="H52" s="61">
        <v>0</v>
      </c>
      <c r="I52" s="58">
        <v>0.247</v>
      </c>
      <c r="J52" s="83"/>
      <c r="K52" s="2"/>
      <c r="L52" s="2"/>
    </row>
    <row r="53" spans="1:18" ht="39.75" customHeight="1" x14ac:dyDescent="0.2">
      <c r="A53" s="30" t="s">
        <v>46</v>
      </c>
      <c r="B53" s="33">
        <v>10339</v>
      </c>
      <c r="C53" s="220">
        <v>0</v>
      </c>
      <c r="D53" s="58">
        <v>-0.61599999999999999</v>
      </c>
      <c r="E53" s="61">
        <v>0</v>
      </c>
      <c r="F53" s="61">
        <v>0</v>
      </c>
      <c r="G53" s="61">
        <v>0</v>
      </c>
      <c r="H53" s="61">
        <v>0</v>
      </c>
      <c r="I53" s="58">
        <v>0.224</v>
      </c>
      <c r="J53" s="83"/>
      <c r="K53" s="2"/>
      <c r="L53" s="2"/>
    </row>
    <row r="54" spans="1:18" ht="27" customHeight="1" x14ac:dyDescent="0.2">
      <c r="A54" s="30" t="s">
        <v>47</v>
      </c>
      <c r="B54" s="33">
        <v>10340</v>
      </c>
      <c r="C54" s="220">
        <v>0</v>
      </c>
      <c r="D54" s="67">
        <v>-5.3929999999999998</v>
      </c>
      <c r="E54" s="63">
        <v>-0.378</v>
      </c>
      <c r="F54" s="64">
        <v>-2.5000000000000001E-2</v>
      </c>
      <c r="G54" s="61">
        <v>0</v>
      </c>
      <c r="H54" s="61">
        <v>0</v>
      </c>
      <c r="I54" s="58">
        <v>0.224</v>
      </c>
      <c r="J54" s="83"/>
      <c r="K54" s="160"/>
      <c r="L54" s="2"/>
      <c r="M54" s="156"/>
      <c r="P54" s="156"/>
    </row>
    <row r="55" spans="1:18" ht="27" customHeight="1" x14ac:dyDescent="0.2">
      <c r="A55" s="30" t="s">
        <v>48</v>
      </c>
      <c r="B55" s="33">
        <v>10341</v>
      </c>
      <c r="C55" s="220">
        <v>0</v>
      </c>
      <c r="D55" s="58">
        <v>-0.433</v>
      </c>
      <c r="E55" s="61">
        <v>0</v>
      </c>
      <c r="F55" s="61">
        <v>0</v>
      </c>
      <c r="G55" s="61">
        <v>0</v>
      </c>
      <c r="H55" s="61">
        <v>0</v>
      </c>
      <c r="I55" s="58">
        <v>0.17699999999999999</v>
      </c>
      <c r="J55" s="83"/>
      <c r="K55" s="160"/>
      <c r="L55" s="2"/>
      <c r="M55" s="156"/>
      <c r="N55" s="156"/>
      <c r="P55" s="156"/>
    </row>
    <row r="56" spans="1:18" ht="27" customHeight="1" x14ac:dyDescent="0.2">
      <c r="A56" s="30" t="s">
        <v>49</v>
      </c>
      <c r="B56" s="33">
        <v>10342</v>
      </c>
      <c r="C56" s="220">
        <v>0</v>
      </c>
      <c r="D56" s="67">
        <v>-3.9729999999999999</v>
      </c>
      <c r="E56" s="63">
        <v>-0.224</v>
      </c>
      <c r="F56" s="64">
        <v>-1.2999999999999999E-2</v>
      </c>
      <c r="G56" s="61">
        <v>0</v>
      </c>
      <c r="H56" s="61">
        <v>0</v>
      </c>
      <c r="I56" s="58">
        <v>0.17699999999999999</v>
      </c>
      <c r="J56" s="83"/>
      <c r="K56" s="2"/>
      <c r="L56" s="2"/>
      <c r="M56" s="156"/>
    </row>
    <row r="57" spans="1:18" ht="27" customHeight="1" x14ac:dyDescent="0.2">
      <c r="A57" s="271"/>
      <c r="B57" s="272"/>
      <c r="C57" s="272"/>
      <c r="D57" s="272"/>
      <c r="E57" s="272"/>
      <c r="F57" s="272"/>
      <c r="G57" s="272"/>
      <c r="H57" s="272"/>
      <c r="I57" s="272"/>
      <c r="J57" s="272"/>
      <c r="K57" s="2"/>
      <c r="L57" s="2"/>
      <c r="M57" s="156"/>
      <c r="P57" s="156"/>
    </row>
    <row r="58" spans="1:18" ht="27" customHeight="1" x14ac:dyDescent="0.2">
      <c r="A58" s="49" t="s">
        <v>102</v>
      </c>
      <c r="B58" s="33">
        <v>10343</v>
      </c>
      <c r="C58" s="221">
        <v>1</v>
      </c>
      <c r="D58" s="58">
        <v>0.92600000000000005</v>
      </c>
      <c r="E58" s="59" t="s">
        <v>1504</v>
      </c>
      <c r="F58" s="59" t="s">
        <v>1504</v>
      </c>
      <c r="G58" s="69">
        <v>1.1299999999999999</v>
      </c>
      <c r="H58" s="59" t="s">
        <v>1504</v>
      </c>
      <c r="I58" s="59" t="s">
        <v>1504</v>
      </c>
      <c r="J58" s="31"/>
      <c r="K58" s="2"/>
      <c r="L58" s="156">
        <f>IF(D58&lt;&gt;"",ROUND(D58,3),"")</f>
        <v>0.92600000000000005</v>
      </c>
      <c r="M58" s="156" t="str">
        <f t="shared" ref="M58:N73" si="0">IF(E58&lt;&gt;"",ROUND(E58,3),"")</f>
        <v/>
      </c>
      <c r="N58" s="156" t="str">
        <f t="shared" si="0"/>
        <v/>
      </c>
      <c r="O58" s="156">
        <f>IF(G58&lt;&gt;"",ROUND(G58,2),"")</f>
        <v>1.1299999999999999</v>
      </c>
      <c r="P58" s="156" t="str">
        <f>IF(H58&lt;&gt;"",ROUND(H58,2),"")</f>
        <v/>
      </c>
      <c r="Q58" s="156" t="str">
        <f>IF(I58&lt;&gt;"",ROUND(I58,3),"")</f>
        <v/>
      </c>
    </row>
    <row r="59" spans="1:18" ht="27" customHeight="1" x14ac:dyDescent="0.2">
      <c r="A59" s="49" t="s">
        <v>103</v>
      </c>
      <c r="B59" s="33">
        <v>10344</v>
      </c>
      <c r="C59" s="221">
        <v>2</v>
      </c>
      <c r="D59" s="58">
        <v>1.0549999999999999</v>
      </c>
      <c r="E59" s="58">
        <v>2.5999999999999999E-2</v>
      </c>
      <c r="F59" s="59" t="s">
        <v>1504</v>
      </c>
      <c r="G59" s="69">
        <v>1.1299999999999999</v>
      </c>
      <c r="H59" s="59" t="s">
        <v>1504</v>
      </c>
      <c r="I59" s="59" t="s">
        <v>1504</v>
      </c>
      <c r="J59" s="31"/>
      <c r="K59" s="2"/>
      <c r="L59" s="156">
        <f t="shared" ref="L59:L122" si="1">IF(D59&lt;&gt;"",ROUND(D59,3),"")</f>
        <v>1.0549999999999999</v>
      </c>
      <c r="M59" s="156">
        <f t="shared" si="0"/>
        <v>2.5999999999999999E-2</v>
      </c>
      <c r="N59" s="156" t="str">
        <f t="shared" si="0"/>
        <v/>
      </c>
      <c r="O59" s="156">
        <f t="shared" ref="O59:O122" si="2">IF(G59&lt;&gt;"",ROUND(G59,2),"")</f>
        <v>1.1299999999999999</v>
      </c>
      <c r="P59" s="156" t="str">
        <f t="shared" ref="P59:P122" si="3">IF(H59&lt;&gt;"",ROUND(H59,2),"")</f>
        <v/>
      </c>
      <c r="Q59" s="156" t="str">
        <f t="shared" ref="Q59:Q122" si="4">IF(I59&lt;&gt;"",ROUND(I59,3),"")</f>
        <v/>
      </c>
    </row>
    <row r="60" spans="1:18" ht="27" customHeight="1" x14ac:dyDescent="0.2">
      <c r="A60" s="49" t="s">
        <v>104</v>
      </c>
      <c r="B60" s="33">
        <v>10345</v>
      </c>
      <c r="C60" s="221">
        <v>2</v>
      </c>
      <c r="D60" s="58">
        <v>0.23899999999999999</v>
      </c>
      <c r="E60" s="59" t="s">
        <v>1504</v>
      </c>
      <c r="F60" s="59" t="s">
        <v>1504</v>
      </c>
      <c r="G60" s="59" t="s">
        <v>1504</v>
      </c>
      <c r="H60" s="59" t="s">
        <v>1504</v>
      </c>
      <c r="I60" s="59" t="s">
        <v>1504</v>
      </c>
      <c r="J60" s="31"/>
      <c r="K60" s="2"/>
      <c r="L60" s="156">
        <f t="shared" si="1"/>
        <v>0.23899999999999999</v>
      </c>
      <c r="M60" s="156" t="str">
        <f t="shared" si="0"/>
        <v/>
      </c>
      <c r="N60" s="156" t="str">
        <f t="shared" si="0"/>
        <v/>
      </c>
      <c r="O60" s="156" t="str">
        <f t="shared" si="2"/>
        <v/>
      </c>
      <c r="P60" s="156" t="str">
        <f t="shared" si="3"/>
        <v/>
      </c>
      <c r="Q60" s="156" t="str">
        <f t="shared" si="4"/>
        <v/>
      </c>
    </row>
    <row r="61" spans="1:18" ht="27" customHeight="1" x14ac:dyDescent="0.2">
      <c r="A61" s="49" t="s">
        <v>105</v>
      </c>
      <c r="B61" s="33">
        <v>10346</v>
      </c>
      <c r="C61" s="221">
        <v>3</v>
      </c>
      <c r="D61" s="58">
        <v>0.70199999999999996</v>
      </c>
      <c r="E61" s="59" t="s">
        <v>1504</v>
      </c>
      <c r="F61" s="59" t="s">
        <v>1504</v>
      </c>
      <c r="G61" s="69">
        <v>2.14</v>
      </c>
      <c r="H61" s="59" t="s">
        <v>1504</v>
      </c>
      <c r="I61" s="59" t="s">
        <v>1504</v>
      </c>
      <c r="J61" s="31"/>
      <c r="K61" s="2"/>
      <c r="L61" s="156">
        <f t="shared" si="1"/>
        <v>0.70199999999999996</v>
      </c>
      <c r="M61" s="156" t="str">
        <f t="shared" si="0"/>
        <v/>
      </c>
      <c r="N61" s="156" t="str">
        <f t="shared" si="0"/>
        <v/>
      </c>
      <c r="O61" s="156">
        <f t="shared" si="2"/>
        <v>2.14</v>
      </c>
      <c r="P61" s="156" t="str">
        <f t="shared" si="3"/>
        <v/>
      </c>
      <c r="Q61" s="156" t="str">
        <f t="shared" si="4"/>
        <v/>
      </c>
    </row>
    <row r="62" spans="1:18" ht="27" customHeight="1" x14ac:dyDescent="0.2">
      <c r="A62" s="49" t="s">
        <v>106</v>
      </c>
      <c r="B62" s="33">
        <v>10347</v>
      </c>
      <c r="C62" s="221">
        <v>4</v>
      </c>
      <c r="D62" s="58">
        <v>0.81399999999999995</v>
      </c>
      <c r="E62" s="58">
        <v>2.3E-2</v>
      </c>
      <c r="F62" s="59" t="s">
        <v>1504</v>
      </c>
      <c r="G62" s="69">
        <v>2.14</v>
      </c>
      <c r="H62" s="59" t="s">
        <v>1504</v>
      </c>
      <c r="I62" s="59" t="s">
        <v>1504</v>
      </c>
      <c r="J62" s="31"/>
      <c r="K62" s="2"/>
      <c r="L62" s="156">
        <f t="shared" si="1"/>
        <v>0.81399999999999995</v>
      </c>
      <c r="M62" s="156">
        <f t="shared" si="0"/>
        <v>2.3E-2</v>
      </c>
      <c r="N62" s="156" t="str">
        <f t="shared" si="0"/>
        <v/>
      </c>
      <c r="O62" s="156">
        <f t="shared" si="2"/>
        <v>2.14</v>
      </c>
      <c r="P62" s="156" t="str">
        <f t="shared" si="3"/>
        <v/>
      </c>
      <c r="Q62" s="156" t="str">
        <f t="shared" si="4"/>
        <v/>
      </c>
    </row>
    <row r="63" spans="1:18" ht="27" customHeight="1" x14ac:dyDescent="0.2">
      <c r="A63" s="49" t="s">
        <v>107</v>
      </c>
      <c r="B63" s="33">
        <v>10348</v>
      </c>
      <c r="C63" s="221">
        <v>4</v>
      </c>
      <c r="D63" s="58">
        <v>0.11700000000000001</v>
      </c>
      <c r="E63" s="59" t="s">
        <v>1504</v>
      </c>
      <c r="F63" s="59" t="s">
        <v>1504</v>
      </c>
      <c r="G63" s="59" t="s">
        <v>1504</v>
      </c>
      <c r="H63" s="59" t="s">
        <v>1504</v>
      </c>
      <c r="I63" s="59" t="s">
        <v>1504</v>
      </c>
      <c r="J63" s="31"/>
      <c r="K63" s="2"/>
      <c r="L63" s="156">
        <f t="shared" si="1"/>
        <v>0.11700000000000001</v>
      </c>
      <c r="M63" s="156" t="str">
        <f t="shared" si="0"/>
        <v/>
      </c>
      <c r="N63" s="156" t="str">
        <f t="shared" si="0"/>
        <v/>
      </c>
      <c r="O63" s="156" t="str">
        <f t="shared" si="2"/>
        <v/>
      </c>
      <c r="P63" s="156" t="str">
        <f t="shared" si="3"/>
        <v/>
      </c>
      <c r="Q63" s="156" t="str">
        <f t="shared" si="4"/>
        <v/>
      </c>
      <c r="R63" s="156"/>
    </row>
    <row r="64" spans="1:18" ht="27" customHeight="1" x14ac:dyDescent="0.2">
      <c r="A64" s="49" t="s">
        <v>108</v>
      </c>
      <c r="B64" s="33">
        <v>10349</v>
      </c>
      <c r="C64" s="221" t="s">
        <v>20</v>
      </c>
      <c r="D64" s="58">
        <v>0.80700000000000005</v>
      </c>
      <c r="E64" s="58">
        <v>2.1000000000000001E-2</v>
      </c>
      <c r="F64" s="59" t="s">
        <v>1504</v>
      </c>
      <c r="G64" s="69">
        <v>10.28</v>
      </c>
      <c r="H64" s="59" t="s">
        <v>1504</v>
      </c>
      <c r="I64" s="59" t="s">
        <v>1504</v>
      </c>
      <c r="J64" s="31"/>
      <c r="K64" s="2"/>
      <c r="L64" s="156">
        <f t="shared" si="1"/>
        <v>0.80700000000000005</v>
      </c>
      <c r="M64" s="156">
        <f t="shared" si="0"/>
        <v>2.1000000000000001E-2</v>
      </c>
      <c r="N64" s="156" t="str">
        <f t="shared" si="0"/>
        <v/>
      </c>
      <c r="O64" s="156">
        <f t="shared" si="2"/>
        <v>10.28</v>
      </c>
      <c r="P64" s="156" t="str">
        <f t="shared" si="3"/>
        <v/>
      </c>
      <c r="Q64" s="156" t="str">
        <f t="shared" si="4"/>
        <v/>
      </c>
      <c r="R64" s="156"/>
    </row>
    <row r="65" spans="1:18" ht="27" customHeight="1" x14ac:dyDescent="0.2">
      <c r="A65" s="49" t="s">
        <v>109</v>
      </c>
      <c r="B65" s="33">
        <v>10350</v>
      </c>
      <c r="C65" s="221" t="s">
        <v>20</v>
      </c>
      <c r="D65" s="58">
        <v>0.82499999999999996</v>
      </c>
      <c r="E65" s="58">
        <v>0.02</v>
      </c>
      <c r="F65" s="59" t="s">
        <v>1504</v>
      </c>
      <c r="G65" s="69">
        <v>2.08</v>
      </c>
      <c r="H65" s="59" t="s">
        <v>1504</v>
      </c>
      <c r="I65" s="59" t="s">
        <v>1504</v>
      </c>
      <c r="J65" s="31"/>
      <c r="K65" s="2"/>
      <c r="L65" s="156">
        <f t="shared" si="1"/>
        <v>0.82499999999999996</v>
      </c>
      <c r="M65" s="156">
        <f t="shared" si="0"/>
        <v>0.02</v>
      </c>
      <c r="N65" s="156" t="str">
        <f t="shared" si="0"/>
        <v/>
      </c>
      <c r="O65" s="156">
        <f t="shared" si="2"/>
        <v>2.08</v>
      </c>
      <c r="P65" s="156" t="str">
        <f t="shared" si="3"/>
        <v/>
      </c>
      <c r="Q65" s="156" t="str">
        <f t="shared" si="4"/>
        <v/>
      </c>
      <c r="R65" s="156"/>
    </row>
    <row r="66" spans="1:18" ht="27" customHeight="1" x14ac:dyDescent="0.2">
      <c r="A66" s="49" t="s">
        <v>110</v>
      </c>
      <c r="B66" s="33">
        <v>10351</v>
      </c>
      <c r="C66" s="221" t="s">
        <v>20</v>
      </c>
      <c r="D66" s="58">
        <v>0.77100000000000002</v>
      </c>
      <c r="E66" s="58">
        <v>1.2E-2</v>
      </c>
      <c r="F66" s="59" t="s">
        <v>1504</v>
      </c>
      <c r="G66" s="69">
        <v>158.19</v>
      </c>
      <c r="H66" s="59" t="s">
        <v>1504</v>
      </c>
      <c r="I66" s="59" t="s">
        <v>1504</v>
      </c>
      <c r="J66" s="31"/>
      <c r="K66" s="2"/>
      <c r="L66" s="156">
        <f t="shared" si="1"/>
        <v>0.77100000000000002</v>
      </c>
      <c r="M66" s="156">
        <f t="shared" si="0"/>
        <v>1.2E-2</v>
      </c>
      <c r="N66" s="156" t="str">
        <f t="shared" si="0"/>
        <v/>
      </c>
      <c r="O66" s="156">
        <f t="shared" si="2"/>
        <v>158.19</v>
      </c>
      <c r="P66" s="156" t="str">
        <f t="shared" si="3"/>
        <v/>
      </c>
      <c r="Q66" s="156" t="str">
        <f t="shared" si="4"/>
        <v/>
      </c>
    </row>
    <row r="67" spans="1:18" ht="27" customHeight="1" x14ac:dyDescent="0.2">
      <c r="A67" s="49" t="s">
        <v>1489</v>
      </c>
      <c r="B67" s="33">
        <v>10352</v>
      </c>
      <c r="C67" s="221">
        <v>0</v>
      </c>
      <c r="D67" s="67">
        <v>5.6050000000000004</v>
      </c>
      <c r="E67" s="63">
        <v>0.28000000000000003</v>
      </c>
      <c r="F67" s="73">
        <v>2.4E-2</v>
      </c>
      <c r="G67" s="69">
        <v>1.1299999999999999</v>
      </c>
      <c r="H67" s="59" t="s">
        <v>1504</v>
      </c>
      <c r="I67" s="59" t="s">
        <v>1504</v>
      </c>
      <c r="J67" s="31"/>
      <c r="K67" s="2"/>
      <c r="L67" s="156">
        <f t="shared" si="1"/>
        <v>5.6050000000000004</v>
      </c>
      <c r="M67" s="156">
        <f t="shared" si="0"/>
        <v>0.28000000000000003</v>
      </c>
      <c r="N67" s="156">
        <f t="shared" si="0"/>
        <v>2.4E-2</v>
      </c>
      <c r="O67" s="156">
        <f t="shared" si="2"/>
        <v>1.1299999999999999</v>
      </c>
      <c r="P67" s="156" t="str">
        <f t="shared" si="3"/>
        <v/>
      </c>
      <c r="Q67" s="156" t="str">
        <f t="shared" si="4"/>
        <v/>
      </c>
    </row>
    <row r="68" spans="1:18" ht="27" customHeight="1" x14ac:dyDescent="0.2">
      <c r="A68" s="49" t="s">
        <v>1490</v>
      </c>
      <c r="B68" s="33">
        <v>10353</v>
      </c>
      <c r="C68" s="221">
        <v>0</v>
      </c>
      <c r="D68" s="67">
        <v>4.9080000000000004</v>
      </c>
      <c r="E68" s="63">
        <v>0.23799999999999999</v>
      </c>
      <c r="F68" s="73">
        <v>2.1000000000000001E-2</v>
      </c>
      <c r="G68" s="69">
        <v>2.14</v>
      </c>
      <c r="H68" s="59" t="s">
        <v>1504</v>
      </c>
      <c r="I68" s="59" t="s">
        <v>1504</v>
      </c>
      <c r="J68" s="31"/>
      <c r="K68" s="2"/>
      <c r="L68" s="156">
        <f t="shared" si="1"/>
        <v>4.9080000000000004</v>
      </c>
      <c r="M68" s="156">
        <f t="shared" si="0"/>
        <v>0.23799999999999999</v>
      </c>
      <c r="N68" s="156">
        <f t="shared" si="0"/>
        <v>2.1000000000000001E-2</v>
      </c>
      <c r="O68" s="156">
        <f t="shared" si="2"/>
        <v>2.14</v>
      </c>
      <c r="P68" s="156" t="str">
        <f t="shared" si="3"/>
        <v/>
      </c>
      <c r="Q68" s="156" t="str">
        <f t="shared" si="4"/>
        <v/>
      </c>
    </row>
    <row r="69" spans="1:18" ht="27" customHeight="1" x14ac:dyDescent="0.2">
      <c r="A69" s="49" t="s">
        <v>111</v>
      </c>
      <c r="B69" s="33">
        <v>10354</v>
      </c>
      <c r="C69" s="221">
        <v>0</v>
      </c>
      <c r="D69" s="67">
        <v>4.3339999999999996</v>
      </c>
      <c r="E69" s="63">
        <v>0.187</v>
      </c>
      <c r="F69" s="73">
        <v>1.6E-2</v>
      </c>
      <c r="G69" s="69">
        <v>3.42</v>
      </c>
      <c r="H69" s="69">
        <v>0.97</v>
      </c>
      <c r="I69" s="58">
        <v>0.153</v>
      </c>
      <c r="J69" s="82">
        <f>H69</f>
        <v>0.97</v>
      </c>
      <c r="K69" s="2"/>
      <c r="L69" s="156">
        <f t="shared" si="1"/>
        <v>4.3339999999999996</v>
      </c>
      <c r="M69" s="156">
        <f t="shared" si="0"/>
        <v>0.187</v>
      </c>
      <c r="N69" s="156">
        <f t="shared" si="0"/>
        <v>1.6E-2</v>
      </c>
      <c r="O69" s="156">
        <f t="shared" si="2"/>
        <v>3.42</v>
      </c>
      <c r="P69" s="156">
        <f t="shared" si="3"/>
        <v>0.97</v>
      </c>
      <c r="Q69" s="156">
        <f t="shared" si="4"/>
        <v>0.153</v>
      </c>
    </row>
    <row r="70" spans="1:18" ht="27" customHeight="1" x14ac:dyDescent="0.2">
      <c r="A70" s="49" t="s">
        <v>112</v>
      </c>
      <c r="B70" s="33">
        <v>10355</v>
      </c>
      <c r="C70" s="221">
        <v>0</v>
      </c>
      <c r="D70" s="67">
        <v>5.4560000000000004</v>
      </c>
      <c r="E70" s="63">
        <v>0.192</v>
      </c>
      <c r="F70" s="73">
        <v>1.7999999999999999E-2</v>
      </c>
      <c r="G70" s="69">
        <v>3.66</v>
      </c>
      <c r="H70" s="69">
        <v>1.86</v>
      </c>
      <c r="I70" s="58">
        <v>0.183</v>
      </c>
      <c r="J70" s="82">
        <f>H70</f>
        <v>1.86</v>
      </c>
      <c r="K70" s="2"/>
      <c r="L70" s="156">
        <f t="shared" si="1"/>
        <v>5.4560000000000004</v>
      </c>
      <c r="M70" s="156">
        <f t="shared" si="0"/>
        <v>0.192</v>
      </c>
      <c r="N70" s="156">
        <f t="shared" si="0"/>
        <v>1.7999999999999999E-2</v>
      </c>
      <c r="O70" s="156">
        <f t="shared" si="2"/>
        <v>3.66</v>
      </c>
      <c r="P70" s="156">
        <f t="shared" si="3"/>
        <v>1.86</v>
      </c>
      <c r="Q70" s="156">
        <f t="shared" si="4"/>
        <v>0.183</v>
      </c>
    </row>
    <row r="71" spans="1:18" ht="27" customHeight="1" x14ac:dyDescent="0.2">
      <c r="A71" s="49" t="s">
        <v>113</v>
      </c>
      <c r="B71" s="33">
        <v>10356</v>
      </c>
      <c r="C71" s="221">
        <v>0</v>
      </c>
      <c r="D71" s="67">
        <v>4.4470000000000001</v>
      </c>
      <c r="E71" s="63">
        <v>9.7000000000000003E-2</v>
      </c>
      <c r="F71" s="73">
        <v>0.01</v>
      </c>
      <c r="G71" s="69">
        <v>41.38</v>
      </c>
      <c r="H71" s="69">
        <v>2.68</v>
      </c>
      <c r="I71" s="58">
        <v>0.13300000000000001</v>
      </c>
      <c r="J71" s="82">
        <f>H71</f>
        <v>2.68</v>
      </c>
      <c r="K71" s="2"/>
      <c r="L71" s="156">
        <f t="shared" si="1"/>
        <v>4.4470000000000001</v>
      </c>
      <c r="M71" s="156">
        <f t="shared" si="0"/>
        <v>9.7000000000000003E-2</v>
      </c>
      <c r="N71" s="156">
        <f t="shared" si="0"/>
        <v>0.01</v>
      </c>
      <c r="O71" s="156">
        <f t="shared" si="2"/>
        <v>41.38</v>
      </c>
      <c r="P71" s="156">
        <f t="shared" si="3"/>
        <v>2.68</v>
      </c>
      <c r="Q71" s="156">
        <f t="shared" si="4"/>
        <v>0.13300000000000001</v>
      </c>
    </row>
    <row r="72" spans="1:18" ht="27" customHeight="1" x14ac:dyDescent="0.2">
      <c r="A72" s="51" t="s">
        <v>221</v>
      </c>
      <c r="B72" s="33">
        <v>10357</v>
      </c>
      <c r="C72" s="221">
        <v>8</v>
      </c>
      <c r="D72" s="58">
        <v>0.76900000000000002</v>
      </c>
      <c r="E72" s="59" t="s">
        <v>1504</v>
      </c>
      <c r="F72" s="59" t="s">
        <v>1504</v>
      </c>
      <c r="G72" s="59" t="s">
        <v>1504</v>
      </c>
      <c r="H72" s="59" t="s">
        <v>1504</v>
      </c>
      <c r="I72" s="59" t="s">
        <v>1504</v>
      </c>
      <c r="J72" s="32"/>
      <c r="K72" s="2"/>
      <c r="L72" s="156">
        <f t="shared" si="1"/>
        <v>0.76900000000000002</v>
      </c>
      <c r="M72" s="156" t="str">
        <f t="shared" si="0"/>
        <v/>
      </c>
      <c r="N72" s="156" t="str">
        <f t="shared" si="0"/>
        <v/>
      </c>
      <c r="O72" s="156" t="str">
        <f t="shared" si="2"/>
        <v/>
      </c>
      <c r="P72" s="156" t="str">
        <f t="shared" si="3"/>
        <v/>
      </c>
      <c r="Q72" s="156" t="str">
        <f t="shared" si="4"/>
        <v/>
      </c>
    </row>
    <row r="73" spans="1:18" ht="27" customHeight="1" x14ac:dyDescent="0.2">
      <c r="A73" s="51" t="s">
        <v>222</v>
      </c>
      <c r="B73" s="33">
        <v>10358</v>
      </c>
      <c r="C73" s="221">
        <v>1</v>
      </c>
      <c r="D73" s="58">
        <v>1.0109999999999999</v>
      </c>
      <c r="E73" s="59" t="s">
        <v>1504</v>
      </c>
      <c r="F73" s="59" t="s">
        <v>1504</v>
      </c>
      <c r="G73" s="59" t="s">
        <v>1504</v>
      </c>
      <c r="H73" s="59" t="s">
        <v>1504</v>
      </c>
      <c r="I73" s="59" t="s">
        <v>1504</v>
      </c>
      <c r="J73" s="32"/>
      <c r="K73" s="2"/>
      <c r="L73" s="156">
        <f t="shared" si="1"/>
        <v>1.0109999999999999</v>
      </c>
      <c r="M73" s="156" t="str">
        <f t="shared" si="0"/>
        <v/>
      </c>
      <c r="N73" s="156" t="str">
        <f t="shared" si="0"/>
        <v/>
      </c>
      <c r="O73" s="156" t="str">
        <f t="shared" si="2"/>
        <v/>
      </c>
      <c r="P73" s="156" t="str">
        <f t="shared" si="3"/>
        <v/>
      </c>
      <c r="Q73" s="156" t="str">
        <f t="shared" si="4"/>
        <v/>
      </c>
      <c r="R73" s="156"/>
    </row>
    <row r="74" spans="1:18" ht="27" customHeight="1" x14ac:dyDescent="0.2">
      <c r="A74" s="51" t="s">
        <v>223</v>
      </c>
      <c r="B74" s="33">
        <v>10359</v>
      </c>
      <c r="C74" s="221">
        <v>1</v>
      </c>
      <c r="D74" s="58">
        <v>1.619</v>
      </c>
      <c r="E74" s="59" t="s">
        <v>1504</v>
      </c>
      <c r="F74" s="59" t="s">
        <v>1504</v>
      </c>
      <c r="G74" s="59" t="s">
        <v>1504</v>
      </c>
      <c r="H74" s="59" t="s">
        <v>1504</v>
      </c>
      <c r="I74" s="59" t="s">
        <v>1504</v>
      </c>
      <c r="J74" s="32"/>
      <c r="K74" s="2"/>
      <c r="L74" s="156">
        <f t="shared" si="1"/>
        <v>1.619</v>
      </c>
      <c r="M74" s="156" t="str">
        <f t="shared" ref="M74:M137" si="5">IF(E74&lt;&gt;"",ROUND(E74,3),"")</f>
        <v/>
      </c>
      <c r="N74" s="156" t="str">
        <f t="shared" ref="N74:N137" si="6">IF(F74&lt;&gt;"",ROUND(F74,3),"")</f>
        <v/>
      </c>
      <c r="O74" s="156" t="str">
        <f t="shared" si="2"/>
        <v/>
      </c>
      <c r="P74" s="156" t="str">
        <f t="shared" si="3"/>
        <v/>
      </c>
      <c r="Q74" s="156" t="str">
        <f t="shared" si="4"/>
        <v/>
      </c>
      <c r="R74" s="156"/>
    </row>
    <row r="75" spans="1:18" ht="27" customHeight="1" x14ac:dyDescent="0.2">
      <c r="A75" s="51" t="s">
        <v>224</v>
      </c>
      <c r="B75" s="33">
        <v>10360</v>
      </c>
      <c r="C75" s="221">
        <v>1</v>
      </c>
      <c r="D75" s="58">
        <v>0.55900000000000005</v>
      </c>
      <c r="E75" s="59" t="s">
        <v>1504</v>
      </c>
      <c r="F75" s="59" t="s">
        <v>1504</v>
      </c>
      <c r="G75" s="59" t="s">
        <v>1504</v>
      </c>
      <c r="H75" s="59" t="s">
        <v>1504</v>
      </c>
      <c r="I75" s="59" t="s">
        <v>1504</v>
      </c>
      <c r="J75" s="32"/>
      <c r="K75" s="2"/>
      <c r="L75" s="156">
        <f t="shared" si="1"/>
        <v>0.55900000000000005</v>
      </c>
      <c r="M75" s="156" t="str">
        <f t="shared" si="5"/>
        <v/>
      </c>
      <c r="N75" s="156" t="str">
        <f t="shared" si="6"/>
        <v/>
      </c>
      <c r="O75" s="156" t="str">
        <f t="shared" si="2"/>
        <v/>
      </c>
      <c r="P75" s="156" t="str">
        <f t="shared" si="3"/>
        <v/>
      </c>
      <c r="Q75" s="156" t="str">
        <f t="shared" si="4"/>
        <v/>
      </c>
      <c r="R75" s="156"/>
    </row>
    <row r="76" spans="1:18" ht="27" customHeight="1" x14ac:dyDescent="0.2">
      <c r="A76" s="49" t="s">
        <v>114</v>
      </c>
      <c r="B76" s="33">
        <v>10361</v>
      </c>
      <c r="C76" s="221">
        <v>0</v>
      </c>
      <c r="D76" s="80">
        <v>14.936</v>
      </c>
      <c r="E76" s="66">
        <v>0.45500000000000002</v>
      </c>
      <c r="F76" s="73">
        <v>0.26400000000000001</v>
      </c>
      <c r="G76" s="59" t="s">
        <v>1504</v>
      </c>
      <c r="H76" s="59" t="s">
        <v>1504</v>
      </c>
      <c r="I76" s="59" t="s">
        <v>1504</v>
      </c>
      <c r="J76" s="31"/>
      <c r="K76" s="2"/>
      <c r="L76" s="156">
        <f t="shared" si="1"/>
        <v>14.936</v>
      </c>
      <c r="M76" s="156">
        <f t="shared" si="5"/>
        <v>0.45500000000000002</v>
      </c>
      <c r="N76" s="156">
        <f t="shared" si="6"/>
        <v>0.26400000000000001</v>
      </c>
      <c r="O76" s="156" t="str">
        <f t="shared" si="2"/>
        <v/>
      </c>
      <c r="P76" s="156" t="str">
        <f t="shared" si="3"/>
        <v/>
      </c>
      <c r="Q76" s="156" t="str">
        <f t="shared" si="4"/>
        <v/>
      </c>
      <c r="R76" s="156"/>
    </row>
    <row r="77" spans="1:18" ht="27" customHeight="1" x14ac:dyDescent="0.2">
      <c r="A77" s="49" t="s">
        <v>1491</v>
      </c>
      <c r="B77" s="33">
        <v>10362</v>
      </c>
      <c r="C77" s="221" t="s">
        <v>1482</v>
      </c>
      <c r="D77" s="58">
        <v>-0.436</v>
      </c>
      <c r="E77" s="59" t="s">
        <v>1504</v>
      </c>
      <c r="F77" s="59" t="s">
        <v>1504</v>
      </c>
      <c r="G77" s="69">
        <v>0</v>
      </c>
      <c r="H77" s="59" t="s">
        <v>1504</v>
      </c>
      <c r="I77" s="59" t="s">
        <v>1504</v>
      </c>
      <c r="J77" s="31"/>
      <c r="K77" s="2"/>
      <c r="L77" s="156">
        <f t="shared" si="1"/>
        <v>-0.436</v>
      </c>
      <c r="M77" s="156" t="str">
        <f t="shared" si="5"/>
        <v/>
      </c>
      <c r="N77" s="156" t="str">
        <f t="shared" si="6"/>
        <v/>
      </c>
      <c r="O77" s="156">
        <f t="shared" si="2"/>
        <v>0</v>
      </c>
      <c r="P77" s="156" t="str">
        <f t="shared" si="3"/>
        <v/>
      </c>
      <c r="Q77" s="156" t="str">
        <f t="shared" si="4"/>
        <v/>
      </c>
      <c r="R77" s="156"/>
    </row>
    <row r="78" spans="1:18" ht="27" customHeight="1" x14ac:dyDescent="0.2">
      <c r="A78" s="49" t="s">
        <v>115</v>
      </c>
      <c r="B78" s="33">
        <v>10363</v>
      </c>
      <c r="C78" s="221">
        <v>8</v>
      </c>
      <c r="D78" s="58">
        <v>-0.42599999999999999</v>
      </c>
      <c r="E78" s="59" t="s">
        <v>1504</v>
      </c>
      <c r="F78" s="59" t="s">
        <v>1504</v>
      </c>
      <c r="G78" s="69">
        <v>0</v>
      </c>
      <c r="H78" s="59" t="s">
        <v>1504</v>
      </c>
      <c r="I78" s="59" t="s">
        <v>1504</v>
      </c>
      <c r="J78" s="31"/>
      <c r="K78" s="2"/>
      <c r="L78" s="156">
        <f t="shared" si="1"/>
        <v>-0.42599999999999999</v>
      </c>
      <c r="M78" s="156" t="str">
        <f t="shared" si="5"/>
        <v/>
      </c>
      <c r="N78" s="156" t="str">
        <f t="shared" si="6"/>
        <v/>
      </c>
      <c r="O78" s="156">
        <f t="shared" si="2"/>
        <v>0</v>
      </c>
      <c r="P78" s="156" t="str">
        <f t="shared" si="3"/>
        <v/>
      </c>
      <c r="Q78" s="156" t="str">
        <f t="shared" si="4"/>
        <v/>
      </c>
      <c r="R78" s="156"/>
    </row>
    <row r="79" spans="1:18" ht="27" customHeight="1" x14ac:dyDescent="0.2">
      <c r="A79" s="49" t="s">
        <v>116</v>
      </c>
      <c r="B79" s="33">
        <v>10364</v>
      </c>
      <c r="C79" s="221">
        <v>0</v>
      </c>
      <c r="D79" s="58">
        <v>-0.436</v>
      </c>
      <c r="E79" s="59" t="s">
        <v>1504</v>
      </c>
      <c r="F79" s="59" t="s">
        <v>1504</v>
      </c>
      <c r="G79" s="69">
        <v>0</v>
      </c>
      <c r="H79" s="59" t="s">
        <v>1504</v>
      </c>
      <c r="I79" s="58">
        <v>0.152</v>
      </c>
      <c r="J79" s="31"/>
      <c r="K79" s="160"/>
      <c r="L79" s="156">
        <f t="shared" si="1"/>
        <v>-0.436</v>
      </c>
      <c r="M79" s="156" t="str">
        <f t="shared" si="5"/>
        <v/>
      </c>
      <c r="N79" s="156" t="str">
        <f t="shared" si="6"/>
        <v/>
      </c>
      <c r="O79" s="156">
        <f t="shared" si="2"/>
        <v>0</v>
      </c>
      <c r="P79" s="156" t="str">
        <f t="shared" si="3"/>
        <v/>
      </c>
      <c r="Q79" s="156">
        <f t="shared" si="4"/>
        <v>0.152</v>
      </c>
    </row>
    <row r="80" spans="1:18" ht="27" customHeight="1" x14ac:dyDescent="0.2">
      <c r="A80" s="49" t="s">
        <v>117</v>
      </c>
      <c r="B80" s="33">
        <v>10365</v>
      </c>
      <c r="C80" s="221">
        <v>0</v>
      </c>
      <c r="D80" s="67">
        <v>-3.77</v>
      </c>
      <c r="E80" s="63">
        <v>-0.27800000000000002</v>
      </c>
      <c r="F80" s="73">
        <v>-1.9E-2</v>
      </c>
      <c r="G80" s="69">
        <v>0</v>
      </c>
      <c r="H80" s="59" t="s">
        <v>1504</v>
      </c>
      <c r="I80" s="58">
        <v>0.152</v>
      </c>
      <c r="J80" s="31"/>
      <c r="K80" s="160"/>
      <c r="L80" s="156">
        <f t="shared" si="1"/>
        <v>-3.77</v>
      </c>
      <c r="M80" s="156">
        <f t="shared" si="5"/>
        <v>-0.27800000000000002</v>
      </c>
      <c r="N80" s="156">
        <f t="shared" si="6"/>
        <v>-1.9E-2</v>
      </c>
      <c r="O80" s="156">
        <f t="shared" si="2"/>
        <v>0</v>
      </c>
      <c r="P80" s="156" t="str">
        <f t="shared" si="3"/>
        <v/>
      </c>
      <c r="Q80" s="156">
        <f t="shared" si="4"/>
        <v>0.152</v>
      </c>
    </row>
    <row r="81" spans="1:18" ht="27" customHeight="1" x14ac:dyDescent="0.2">
      <c r="A81" s="49" t="s">
        <v>118</v>
      </c>
      <c r="B81" s="33">
        <v>10366</v>
      </c>
      <c r="C81" s="221">
        <v>0</v>
      </c>
      <c r="D81" s="58">
        <v>-0.42599999999999999</v>
      </c>
      <c r="E81" s="59" t="s">
        <v>1504</v>
      </c>
      <c r="F81" s="59" t="s">
        <v>1504</v>
      </c>
      <c r="G81" s="69">
        <v>0</v>
      </c>
      <c r="H81" s="59" t="s">
        <v>1504</v>
      </c>
      <c r="I81" s="58">
        <v>0.155</v>
      </c>
      <c r="J81" s="31"/>
      <c r="K81" s="2"/>
      <c r="L81" s="156">
        <f t="shared" si="1"/>
        <v>-0.42599999999999999</v>
      </c>
      <c r="M81" s="156" t="str">
        <f t="shared" si="5"/>
        <v/>
      </c>
      <c r="N81" s="156" t="str">
        <f t="shared" si="6"/>
        <v/>
      </c>
      <c r="O81" s="156">
        <f t="shared" si="2"/>
        <v>0</v>
      </c>
      <c r="P81" s="156" t="str">
        <f t="shared" si="3"/>
        <v/>
      </c>
      <c r="Q81" s="156">
        <f t="shared" si="4"/>
        <v>0.155</v>
      </c>
    </row>
    <row r="82" spans="1:18" ht="27" customHeight="1" x14ac:dyDescent="0.2">
      <c r="A82" s="49" t="s">
        <v>119</v>
      </c>
      <c r="B82" s="33">
        <v>10367</v>
      </c>
      <c r="C82" s="221">
        <v>0</v>
      </c>
      <c r="D82" s="67">
        <v>-3.7269999999999999</v>
      </c>
      <c r="E82" s="63">
        <v>-0.26100000000000001</v>
      </c>
      <c r="F82" s="73">
        <v>-1.7000000000000001E-2</v>
      </c>
      <c r="G82" s="69">
        <v>0</v>
      </c>
      <c r="H82" s="59" t="s">
        <v>1504</v>
      </c>
      <c r="I82" s="58">
        <v>0.155</v>
      </c>
      <c r="J82" s="31"/>
      <c r="K82" s="160"/>
      <c r="L82" s="156">
        <f t="shared" si="1"/>
        <v>-3.7269999999999999</v>
      </c>
      <c r="M82" s="156">
        <f t="shared" si="5"/>
        <v>-0.26100000000000001</v>
      </c>
      <c r="N82" s="156">
        <f t="shared" si="6"/>
        <v>-1.7000000000000001E-2</v>
      </c>
      <c r="O82" s="156">
        <f t="shared" si="2"/>
        <v>0</v>
      </c>
      <c r="P82" s="156" t="str">
        <f t="shared" si="3"/>
        <v/>
      </c>
      <c r="Q82" s="156">
        <f t="shared" si="4"/>
        <v>0.155</v>
      </c>
    </row>
    <row r="83" spans="1:18" ht="27" customHeight="1" x14ac:dyDescent="0.2">
      <c r="A83" s="49" t="s">
        <v>120</v>
      </c>
      <c r="B83" s="33">
        <v>10368</v>
      </c>
      <c r="C83" s="221">
        <v>0</v>
      </c>
      <c r="D83" s="58">
        <v>-0.433</v>
      </c>
      <c r="E83" s="59" t="s">
        <v>1504</v>
      </c>
      <c r="F83" s="59" t="s">
        <v>1504</v>
      </c>
      <c r="G83" s="69">
        <v>28.93</v>
      </c>
      <c r="H83" s="59" t="s">
        <v>1504</v>
      </c>
      <c r="I83" s="58">
        <v>0.17699999999999999</v>
      </c>
      <c r="J83" s="31"/>
      <c r="K83" s="160"/>
      <c r="L83" s="156">
        <f t="shared" si="1"/>
        <v>-0.433</v>
      </c>
      <c r="M83" s="156" t="str">
        <f t="shared" si="5"/>
        <v/>
      </c>
      <c r="N83" s="156" t="str">
        <f t="shared" si="6"/>
        <v/>
      </c>
      <c r="O83" s="156">
        <f t="shared" si="2"/>
        <v>28.93</v>
      </c>
      <c r="P83" s="156" t="str">
        <f t="shared" si="3"/>
        <v/>
      </c>
      <c r="Q83" s="156">
        <f t="shared" si="4"/>
        <v>0.17699999999999999</v>
      </c>
    </row>
    <row r="84" spans="1:18" ht="27" customHeight="1" x14ac:dyDescent="0.2">
      <c r="A84" s="49" t="s">
        <v>121</v>
      </c>
      <c r="B84" s="33">
        <v>10369</v>
      </c>
      <c r="C84" s="221">
        <v>0</v>
      </c>
      <c r="D84" s="67">
        <v>-3.9729999999999999</v>
      </c>
      <c r="E84" s="63">
        <v>-0.224</v>
      </c>
      <c r="F84" s="73">
        <v>-1.2999999999999999E-2</v>
      </c>
      <c r="G84" s="69">
        <v>28.93</v>
      </c>
      <c r="H84" s="59" t="s">
        <v>1504</v>
      </c>
      <c r="I84" s="58">
        <v>0.17699999999999999</v>
      </c>
      <c r="J84" s="31"/>
      <c r="K84" s="2"/>
      <c r="L84" s="156">
        <f t="shared" si="1"/>
        <v>-3.9729999999999999</v>
      </c>
      <c r="M84" s="156">
        <f t="shared" si="5"/>
        <v>-0.224</v>
      </c>
      <c r="N84" s="156">
        <f t="shared" si="6"/>
        <v>-1.2999999999999999E-2</v>
      </c>
      <c r="O84" s="156">
        <f t="shared" si="2"/>
        <v>28.93</v>
      </c>
      <c r="P84" s="156" t="str">
        <f t="shared" si="3"/>
        <v/>
      </c>
      <c r="Q84" s="156">
        <f t="shared" si="4"/>
        <v>0.17699999999999999</v>
      </c>
    </row>
    <row r="85" spans="1:18" ht="27" customHeight="1" x14ac:dyDescent="0.2">
      <c r="A85" s="49" t="s">
        <v>62</v>
      </c>
      <c r="B85" s="33">
        <v>10370</v>
      </c>
      <c r="C85" s="221">
        <v>1</v>
      </c>
      <c r="D85" s="58">
        <v>0.80400000000000005</v>
      </c>
      <c r="E85" s="59" t="s">
        <v>1504</v>
      </c>
      <c r="F85" s="59" t="s">
        <v>1504</v>
      </c>
      <c r="G85" s="69">
        <v>0.98</v>
      </c>
      <c r="H85" s="59" t="s">
        <v>1504</v>
      </c>
      <c r="I85" s="59" t="s">
        <v>1504</v>
      </c>
      <c r="J85" s="74"/>
      <c r="K85" s="2"/>
      <c r="L85" s="156">
        <f t="shared" si="1"/>
        <v>0.80400000000000005</v>
      </c>
      <c r="M85" s="156" t="str">
        <f t="shared" si="5"/>
        <v/>
      </c>
      <c r="N85" s="156" t="str">
        <f t="shared" si="6"/>
        <v/>
      </c>
      <c r="O85" s="156">
        <f t="shared" si="2"/>
        <v>0.98</v>
      </c>
      <c r="P85" s="156" t="str">
        <f t="shared" si="3"/>
        <v/>
      </c>
      <c r="Q85" s="156" t="str">
        <f t="shared" si="4"/>
        <v/>
      </c>
    </row>
    <row r="86" spans="1:18" ht="27" customHeight="1" x14ac:dyDescent="0.2">
      <c r="A86" s="49" t="s">
        <v>63</v>
      </c>
      <c r="B86" s="33">
        <v>10371</v>
      </c>
      <c r="C86" s="221">
        <v>2</v>
      </c>
      <c r="D86" s="58">
        <v>0.91600000000000004</v>
      </c>
      <c r="E86" s="58">
        <v>2.3E-2</v>
      </c>
      <c r="F86" s="59" t="s">
        <v>1504</v>
      </c>
      <c r="G86" s="69">
        <v>0.98</v>
      </c>
      <c r="H86" s="59" t="s">
        <v>1504</v>
      </c>
      <c r="I86" s="59" t="s">
        <v>1504</v>
      </c>
      <c r="J86" s="74"/>
      <c r="K86" s="2"/>
      <c r="L86" s="156">
        <f t="shared" si="1"/>
        <v>0.91600000000000004</v>
      </c>
      <c r="M86" s="156">
        <f t="shared" si="5"/>
        <v>2.3E-2</v>
      </c>
      <c r="N86" s="156" t="str">
        <f t="shared" si="6"/>
        <v/>
      </c>
      <c r="O86" s="156">
        <f t="shared" si="2"/>
        <v>0.98</v>
      </c>
      <c r="P86" s="156" t="str">
        <f t="shared" si="3"/>
        <v/>
      </c>
      <c r="Q86" s="156" t="str">
        <f t="shared" si="4"/>
        <v/>
      </c>
    </row>
    <row r="87" spans="1:18" ht="27" customHeight="1" x14ac:dyDescent="0.2">
      <c r="A87" s="49" t="s">
        <v>64</v>
      </c>
      <c r="B87" s="33">
        <v>10372</v>
      </c>
      <c r="C87" s="221">
        <v>2</v>
      </c>
      <c r="D87" s="58">
        <v>0.20699999999999999</v>
      </c>
      <c r="E87" s="59" t="s">
        <v>1504</v>
      </c>
      <c r="F87" s="59" t="s">
        <v>1504</v>
      </c>
      <c r="G87" s="59" t="s">
        <v>1504</v>
      </c>
      <c r="H87" s="59" t="s">
        <v>1504</v>
      </c>
      <c r="I87" s="59" t="s">
        <v>1504</v>
      </c>
      <c r="J87" s="74"/>
      <c r="K87" s="2"/>
      <c r="L87" s="156">
        <f t="shared" si="1"/>
        <v>0.20699999999999999</v>
      </c>
      <c r="M87" s="156" t="str">
        <f t="shared" si="5"/>
        <v/>
      </c>
      <c r="N87" s="156" t="str">
        <f t="shared" si="6"/>
        <v/>
      </c>
      <c r="O87" s="156" t="str">
        <f t="shared" si="2"/>
        <v/>
      </c>
      <c r="P87" s="156" t="str">
        <f t="shared" si="3"/>
        <v/>
      </c>
      <c r="Q87" s="156" t="str">
        <f t="shared" si="4"/>
        <v/>
      </c>
    </row>
    <row r="88" spans="1:18" ht="27" customHeight="1" x14ac:dyDescent="0.2">
      <c r="A88" s="49" t="s">
        <v>65</v>
      </c>
      <c r="B88" s="33">
        <v>10373</v>
      </c>
      <c r="C88" s="221">
        <v>3</v>
      </c>
      <c r="D88" s="58">
        <v>0.61</v>
      </c>
      <c r="E88" s="59" t="s">
        <v>1504</v>
      </c>
      <c r="F88" s="59" t="s">
        <v>1504</v>
      </c>
      <c r="G88" s="69">
        <v>1.86</v>
      </c>
      <c r="H88" s="59" t="s">
        <v>1504</v>
      </c>
      <c r="I88" s="59" t="s">
        <v>1504</v>
      </c>
      <c r="J88" s="74"/>
      <c r="K88" s="2"/>
      <c r="L88" s="156">
        <f t="shared" si="1"/>
        <v>0.61</v>
      </c>
      <c r="M88" s="156" t="str">
        <f t="shared" si="5"/>
        <v/>
      </c>
      <c r="N88" s="156" t="str">
        <f t="shared" si="6"/>
        <v/>
      </c>
      <c r="O88" s="156">
        <f t="shared" si="2"/>
        <v>1.86</v>
      </c>
      <c r="P88" s="156" t="str">
        <f t="shared" si="3"/>
        <v/>
      </c>
      <c r="Q88" s="156" t="str">
        <f t="shared" si="4"/>
        <v/>
      </c>
      <c r="R88" s="156"/>
    </row>
    <row r="89" spans="1:18" ht="27" customHeight="1" x14ac:dyDescent="0.2">
      <c r="A89" s="49" t="s">
        <v>66</v>
      </c>
      <c r="B89" s="33">
        <v>10374</v>
      </c>
      <c r="C89" s="221">
        <v>4</v>
      </c>
      <c r="D89" s="58">
        <v>0.70699999999999996</v>
      </c>
      <c r="E89" s="58">
        <v>0.02</v>
      </c>
      <c r="F89" s="59" t="s">
        <v>1504</v>
      </c>
      <c r="G89" s="69">
        <v>1.86</v>
      </c>
      <c r="H89" s="59" t="s">
        <v>1504</v>
      </c>
      <c r="I89" s="59" t="s">
        <v>1504</v>
      </c>
      <c r="J89" s="74"/>
      <c r="K89" s="2"/>
      <c r="L89" s="156">
        <f t="shared" si="1"/>
        <v>0.70699999999999996</v>
      </c>
      <c r="M89" s="156">
        <f t="shared" si="5"/>
        <v>0.02</v>
      </c>
      <c r="N89" s="156" t="str">
        <f t="shared" si="6"/>
        <v/>
      </c>
      <c r="O89" s="156">
        <f t="shared" si="2"/>
        <v>1.86</v>
      </c>
      <c r="P89" s="156" t="str">
        <f t="shared" si="3"/>
        <v/>
      </c>
      <c r="Q89" s="156" t="str">
        <f t="shared" si="4"/>
        <v/>
      </c>
      <c r="R89" s="156"/>
    </row>
    <row r="90" spans="1:18" ht="27" customHeight="1" x14ac:dyDescent="0.2">
      <c r="A90" s="49" t="s">
        <v>67</v>
      </c>
      <c r="B90" s="33">
        <v>10375</v>
      </c>
      <c r="C90" s="221">
        <v>4</v>
      </c>
      <c r="D90" s="58">
        <v>0.10199999999999999</v>
      </c>
      <c r="E90" s="59" t="s">
        <v>1504</v>
      </c>
      <c r="F90" s="59" t="s">
        <v>1504</v>
      </c>
      <c r="G90" s="59" t="s">
        <v>1504</v>
      </c>
      <c r="H90" s="59" t="s">
        <v>1504</v>
      </c>
      <c r="I90" s="59" t="s">
        <v>1504</v>
      </c>
      <c r="J90" s="74"/>
      <c r="K90" s="2"/>
      <c r="L90" s="156">
        <f t="shared" si="1"/>
        <v>0.10199999999999999</v>
      </c>
      <c r="M90" s="156" t="str">
        <f t="shared" si="5"/>
        <v/>
      </c>
      <c r="N90" s="156" t="str">
        <f t="shared" si="6"/>
        <v/>
      </c>
      <c r="O90" s="156" t="str">
        <f t="shared" si="2"/>
        <v/>
      </c>
      <c r="P90" s="156" t="str">
        <f t="shared" si="3"/>
        <v/>
      </c>
      <c r="Q90" s="156" t="str">
        <f t="shared" si="4"/>
        <v/>
      </c>
      <c r="R90" s="156"/>
    </row>
    <row r="91" spans="1:18" ht="27" customHeight="1" x14ac:dyDescent="0.2">
      <c r="A91" s="49" t="s">
        <v>68</v>
      </c>
      <c r="B91" s="33">
        <v>10376</v>
      </c>
      <c r="C91" s="221" t="s">
        <v>20</v>
      </c>
      <c r="D91" s="58">
        <v>0.70099999999999996</v>
      </c>
      <c r="E91" s="58">
        <v>1.7999999999999999E-2</v>
      </c>
      <c r="F91" s="59" t="s">
        <v>1504</v>
      </c>
      <c r="G91" s="69">
        <v>8.93</v>
      </c>
      <c r="H91" s="59" t="s">
        <v>1504</v>
      </c>
      <c r="I91" s="59" t="s">
        <v>1504</v>
      </c>
      <c r="J91" s="74"/>
      <c r="K91" s="2"/>
      <c r="L91" s="156">
        <f t="shared" si="1"/>
        <v>0.70099999999999996</v>
      </c>
      <c r="M91" s="156">
        <f t="shared" si="5"/>
        <v>1.7999999999999999E-2</v>
      </c>
      <c r="N91" s="156" t="str">
        <f t="shared" si="6"/>
        <v/>
      </c>
      <c r="O91" s="156">
        <f t="shared" si="2"/>
        <v>8.93</v>
      </c>
      <c r="P91" s="156" t="str">
        <f t="shared" si="3"/>
        <v/>
      </c>
      <c r="Q91" s="156" t="str">
        <f t="shared" si="4"/>
        <v/>
      </c>
    </row>
    <row r="92" spans="1:18" ht="27" customHeight="1" x14ac:dyDescent="0.2">
      <c r="A92" s="49" t="s">
        <v>122</v>
      </c>
      <c r="B92" s="33">
        <v>10377</v>
      </c>
      <c r="C92" s="221" t="s">
        <v>20</v>
      </c>
      <c r="D92" s="58">
        <v>0.71699999999999997</v>
      </c>
      <c r="E92" s="58">
        <v>1.7999999999999999E-2</v>
      </c>
      <c r="F92" s="59" t="s">
        <v>1504</v>
      </c>
      <c r="G92" s="69">
        <v>1.81</v>
      </c>
      <c r="H92" s="59" t="s">
        <v>1504</v>
      </c>
      <c r="I92" s="59" t="s">
        <v>1504</v>
      </c>
      <c r="J92" s="74"/>
      <c r="K92" s="2"/>
      <c r="L92" s="156">
        <f t="shared" si="1"/>
        <v>0.71699999999999997</v>
      </c>
      <c r="M92" s="156">
        <f t="shared" si="5"/>
        <v>1.7999999999999999E-2</v>
      </c>
      <c r="N92" s="156" t="str">
        <f t="shared" si="6"/>
        <v/>
      </c>
      <c r="O92" s="156">
        <f t="shared" si="2"/>
        <v>1.81</v>
      </c>
      <c r="P92" s="156" t="str">
        <f t="shared" si="3"/>
        <v/>
      </c>
      <c r="Q92" s="156" t="str">
        <f t="shared" si="4"/>
        <v/>
      </c>
    </row>
    <row r="93" spans="1:18" ht="27" customHeight="1" x14ac:dyDescent="0.2">
      <c r="A93" s="49" t="s">
        <v>123</v>
      </c>
      <c r="B93" s="33">
        <v>10378</v>
      </c>
      <c r="C93" s="221" t="s">
        <v>20</v>
      </c>
      <c r="D93" s="58">
        <v>0.66900000000000004</v>
      </c>
      <c r="E93" s="58">
        <v>0.01</v>
      </c>
      <c r="F93" s="59" t="s">
        <v>1504</v>
      </c>
      <c r="G93" s="69">
        <v>137.34</v>
      </c>
      <c r="H93" s="59" t="s">
        <v>1504</v>
      </c>
      <c r="I93" s="59" t="s">
        <v>1504</v>
      </c>
      <c r="J93" s="74"/>
      <c r="K93" s="2"/>
      <c r="L93" s="156">
        <f t="shared" si="1"/>
        <v>0.66900000000000004</v>
      </c>
      <c r="M93" s="156">
        <f t="shared" si="5"/>
        <v>0.01</v>
      </c>
      <c r="N93" s="156" t="str">
        <f t="shared" si="6"/>
        <v/>
      </c>
      <c r="O93" s="156">
        <f t="shared" si="2"/>
        <v>137.34</v>
      </c>
      <c r="P93" s="156" t="str">
        <f t="shared" si="3"/>
        <v/>
      </c>
      <c r="Q93" s="156" t="str">
        <f t="shared" si="4"/>
        <v/>
      </c>
    </row>
    <row r="94" spans="1:18" ht="27" customHeight="1" x14ac:dyDescent="0.2">
      <c r="A94" s="49" t="s">
        <v>1492</v>
      </c>
      <c r="B94" s="33">
        <v>10379</v>
      </c>
      <c r="C94" s="221">
        <v>0</v>
      </c>
      <c r="D94" s="67">
        <v>4.8659999999999997</v>
      </c>
      <c r="E94" s="63">
        <v>0.24299999999999999</v>
      </c>
      <c r="F94" s="73">
        <v>2.1000000000000001E-2</v>
      </c>
      <c r="G94" s="69">
        <v>0.98</v>
      </c>
      <c r="H94" s="59" t="s">
        <v>1504</v>
      </c>
      <c r="I94" s="59" t="s">
        <v>1504</v>
      </c>
      <c r="J94" s="74"/>
      <c r="K94" s="2"/>
      <c r="L94" s="156">
        <f t="shared" si="1"/>
        <v>4.8659999999999997</v>
      </c>
      <c r="M94" s="156">
        <f t="shared" si="5"/>
        <v>0.24299999999999999</v>
      </c>
      <c r="N94" s="156">
        <f t="shared" si="6"/>
        <v>2.1000000000000001E-2</v>
      </c>
      <c r="O94" s="156">
        <f t="shared" si="2"/>
        <v>0.98</v>
      </c>
      <c r="P94" s="156" t="str">
        <f t="shared" si="3"/>
        <v/>
      </c>
      <c r="Q94" s="156" t="str">
        <f t="shared" si="4"/>
        <v/>
      </c>
    </row>
    <row r="95" spans="1:18" ht="27" customHeight="1" x14ac:dyDescent="0.2">
      <c r="A95" s="49" t="s">
        <v>1493</v>
      </c>
      <c r="B95" s="33">
        <v>10380</v>
      </c>
      <c r="C95" s="221">
        <v>0</v>
      </c>
      <c r="D95" s="67">
        <v>4.2610000000000001</v>
      </c>
      <c r="E95" s="63">
        <v>0.20699999999999999</v>
      </c>
      <c r="F95" s="73">
        <v>1.7999999999999999E-2</v>
      </c>
      <c r="G95" s="69">
        <v>1.86</v>
      </c>
      <c r="H95" s="59" t="s">
        <v>1504</v>
      </c>
      <c r="I95" s="59" t="s">
        <v>1504</v>
      </c>
      <c r="J95" s="74"/>
      <c r="K95" s="2"/>
      <c r="L95" s="156">
        <f t="shared" si="1"/>
        <v>4.2610000000000001</v>
      </c>
      <c r="M95" s="156">
        <f t="shared" si="5"/>
        <v>0.20699999999999999</v>
      </c>
      <c r="N95" s="156">
        <f t="shared" si="6"/>
        <v>1.7999999999999999E-2</v>
      </c>
      <c r="O95" s="156">
        <f t="shared" si="2"/>
        <v>1.86</v>
      </c>
      <c r="P95" s="156" t="str">
        <f t="shared" si="3"/>
        <v/>
      </c>
      <c r="Q95" s="156" t="str">
        <f t="shared" si="4"/>
        <v/>
      </c>
    </row>
    <row r="96" spans="1:18" ht="27" customHeight="1" x14ac:dyDescent="0.2">
      <c r="A96" s="49" t="s">
        <v>69</v>
      </c>
      <c r="B96" s="33">
        <v>10381</v>
      </c>
      <c r="C96" s="221">
        <v>0</v>
      </c>
      <c r="D96" s="67">
        <v>3.7629999999999999</v>
      </c>
      <c r="E96" s="63">
        <v>0.16200000000000001</v>
      </c>
      <c r="F96" s="73">
        <v>1.4E-2</v>
      </c>
      <c r="G96" s="69">
        <v>2.97</v>
      </c>
      <c r="H96" s="69">
        <v>0.84</v>
      </c>
      <c r="I96" s="58">
        <v>0.13300000000000001</v>
      </c>
      <c r="J96" s="82">
        <f>H96</f>
        <v>0.84</v>
      </c>
      <c r="K96" s="2"/>
      <c r="L96" s="156">
        <f t="shared" si="1"/>
        <v>3.7629999999999999</v>
      </c>
      <c r="M96" s="156">
        <f t="shared" si="5"/>
        <v>0.16200000000000001</v>
      </c>
      <c r="N96" s="156">
        <f t="shared" si="6"/>
        <v>1.4E-2</v>
      </c>
      <c r="O96" s="156">
        <f t="shared" si="2"/>
        <v>2.97</v>
      </c>
      <c r="P96" s="156">
        <f t="shared" si="3"/>
        <v>0.84</v>
      </c>
      <c r="Q96" s="156">
        <f t="shared" si="4"/>
        <v>0.13300000000000001</v>
      </c>
    </row>
    <row r="97" spans="1:18" ht="27" customHeight="1" x14ac:dyDescent="0.2">
      <c r="A97" s="49" t="s">
        <v>70</v>
      </c>
      <c r="B97" s="33">
        <v>10382</v>
      </c>
      <c r="C97" s="221">
        <v>0</v>
      </c>
      <c r="D97" s="67">
        <v>4.7370000000000001</v>
      </c>
      <c r="E97" s="63">
        <v>0.16700000000000001</v>
      </c>
      <c r="F97" s="73">
        <v>1.4999999999999999E-2</v>
      </c>
      <c r="G97" s="69">
        <v>3.18</v>
      </c>
      <c r="H97" s="69">
        <v>1.61</v>
      </c>
      <c r="I97" s="58">
        <v>0.158</v>
      </c>
      <c r="J97" s="82">
        <f>H97</f>
        <v>1.61</v>
      </c>
      <c r="K97" s="2"/>
      <c r="L97" s="156">
        <f t="shared" si="1"/>
        <v>4.7370000000000001</v>
      </c>
      <c r="M97" s="156">
        <f t="shared" si="5"/>
        <v>0.16700000000000001</v>
      </c>
      <c r="N97" s="156">
        <f t="shared" si="6"/>
        <v>1.4999999999999999E-2</v>
      </c>
      <c r="O97" s="156">
        <f t="shared" si="2"/>
        <v>3.18</v>
      </c>
      <c r="P97" s="156">
        <f t="shared" si="3"/>
        <v>1.61</v>
      </c>
      <c r="Q97" s="156">
        <f t="shared" si="4"/>
        <v>0.158</v>
      </c>
    </row>
    <row r="98" spans="1:18" ht="27" customHeight="1" x14ac:dyDescent="0.2">
      <c r="A98" s="49" t="s">
        <v>71</v>
      </c>
      <c r="B98" s="33">
        <v>10383</v>
      </c>
      <c r="C98" s="221">
        <v>0</v>
      </c>
      <c r="D98" s="67">
        <v>3.8610000000000002</v>
      </c>
      <c r="E98" s="63">
        <v>8.4000000000000005E-2</v>
      </c>
      <c r="F98" s="73">
        <v>8.9999999999999993E-3</v>
      </c>
      <c r="G98" s="69">
        <v>35.93</v>
      </c>
      <c r="H98" s="69">
        <v>2.33</v>
      </c>
      <c r="I98" s="58">
        <v>0.115</v>
      </c>
      <c r="J98" s="82">
        <f>H98</f>
        <v>2.33</v>
      </c>
      <c r="K98" s="2"/>
      <c r="L98" s="156">
        <f t="shared" si="1"/>
        <v>3.8610000000000002</v>
      </c>
      <c r="M98" s="156">
        <f t="shared" si="5"/>
        <v>8.4000000000000005E-2</v>
      </c>
      <c r="N98" s="156">
        <f t="shared" si="6"/>
        <v>8.9999999999999993E-3</v>
      </c>
      <c r="O98" s="156">
        <f t="shared" si="2"/>
        <v>35.93</v>
      </c>
      <c r="P98" s="156">
        <f t="shared" si="3"/>
        <v>2.33</v>
      </c>
      <c r="Q98" s="156">
        <f t="shared" si="4"/>
        <v>0.115</v>
      </c>
      <c r="R98" s="156"/>
    </row>
    <row r="99" spans="1:18" ht="27" customHeight="1" x14ac:dyDescent="0.2">
      <c r="A99" s="51" t="s">
        <v>225</v>
      </c>
      <c r="B99" s="33">
        <v>10384</v>
      </c>
      <c r="C99" s="221">
        <v>8</v>
      </c>
      <c r="D99" s="58">
        <v>0.66700000000000004</v>
      </c>
      <c r="E99" s="59" t="s">
        <v>1504</v>
      </c>
      <c r="F99" s="59" t="s">
        <v>1504</v>
      </c>
      <c r="G99" s="59" t="s">
        <v>1504</v>
      </c>
      <c r="H99" s="59" t="s">
        <v>1504</v>
      </c>
      <c r="I99" s="59" t="s">
        <v>1504</v>
      </c>
      <c r="J99" s="75"/>
      <c r="K99" s="2"/>
      <c r="L99" s="156">
        <f t="shared" si="1"/>
        <v>0.66700000000000004</v>
      </c>
      <c r="M99" s="156" t="str">
        <f t="shared" si="5"/>
        <v/>
      </c>
      <c r="N99" s="156" t="str">
        <f t="shared" si="6"/>
        <v/>
      </c>
      <c r="O99" s="156" t="str">
        <f t="shared" si="2"/>
        <v/>
      </c>
      <c r="P99" s="156" t="str">
        <f t="shared" si="3"/>
        <v/>
      </c>
      <c r="Q99" s="156" t="str">
        <f t="shared" si="4"/>
        <v/>
      </c>
      <c r="R99" s="156"/>
    </row>
    <row r="100" spans="1:18" ht="27" customHeight="1" x14ac:dyDescent="0.2">
      <c r="A100" s="51" t="s">
        <v>226</v>
      </c>
      <c r="B100" s="33">
        <v>10385</v>
      </c>
      <c r="C100" s="221">
        <v>1</v>
      </c>
      <c r="D100" s="58">
        <v>0.878</v>
      </c>
      <c r="E100" s="59" t="s">
        <v>1504</v>
      </c>
      <c r="F100" s="59" t="s">
        <v>1504</v>
      </c>
      <c r="G100" s="59" t="s">
        <v>1504</v>
      </c>
      <c r="H100" s="59" t="s">
        <v>1504</v>
      </c>
      <c r="I100" s="59" t="s">
        <v>1504</v>
      </c>
      <c r="J100" s="75"/>
      <c r="K100" s="2"/>
      <c r="L100" s="156">
        <f t="shared" si="1"/>
        <v>0.878</v>
      </c>
      <c r="M100" s="156" t="str">
        <f t="shared" si="5"/>
        <v/>
      </c>
      <c r="N100" s="156" t="str">
        <f t="shared" si="6"/>
        <v/>
      </c>
      <c r="O100" s="156" t="str">
        <f t="shared" si="2"/>
        <v/>
      </c>
      <c r="P100" s="156" t="str">
        <f t="shared" si="3"/>
        <v/>
      </c>
      <c r="Q100" s="156" t="str">
        <f t="shared" si="4"/>
        <v/>
      </c>
      <c r="R100" s="156"/>
    </row>
    <row r="101" spans="1:18" ht="27" customHeight="1" x14ac:dyDescent="0.2">
      <c r="A101" s="51" t="s">
        <v>227</v>
      </c>
      <c r="B101" s="33">
        <v>10386</v>
      </c>
      <c r="C101" s="221">
        <v>1</v>
      </c>
      <c r="D101" s="58">
        <v>1.4059999999999999</v>
      </c>
      <c r="E101" s="59" t="s">
        <v>1504</v>
      </c>
      <c r="F101" s="59" t="s">
        <v>1504</v>
      </c>
      <c r="G101" s="59" t="s">
        <v>1504</v>
      </c>
      <c r="H101" s="59" t="s">
        <v>1504</v>
      </c>
      <c r="I101" s="59" t="s">
        <v>1504</v>
      </c>
      <c r="J101" s="75"/>
      <c r="K101" s="2"/>
      <c r="L101" s="156">
        <f t="shared" si="1"/>
        <v>1.4059999999999999</v>
      </c>
      <c r="M101" s="156" t="str">
        <f t="shared" si="5"/>
        <v/>
      </c>
      <c r="N101" s="156" t="str">
        <f t="shared" si="6"/>
        <v/>
      </c>
      <c r="O101" s="156" t="str">
        <f t="shared" si="2"/>
        <v/>
      </c>
      <c r="P101" s="156" t="str">
        <f t="shared" si="3"/>
        <v/>
      </c>
      <c r="Q101" s="156" t="str">
        <f t="shared" si="4"/>
        <v/>
      </c>
      <c r="R101" s="156"/>
    </row>
    <row r="102" spans="1:18" ht="27" customHeight="1" x14ac:dyDescent="0.2">
      <c r="A102" s="51" t="s">
        <v>228</v>
      </c>
      <c r="B102" s="33">
        <v>10387</v>
      </c>
      <c r="C102" s="221">
        <v>1</v>
      </c>
      <c r="D102" s="58">
        <v>0.48499999999999999</v>
      </c>
      <c r="E102" s="59" t="s">
        <v>1504</v>
      </c>
      <c r="F102" s="59" t="s">
        <v>1504</v>
      </c>
      <c r="G102" s="59" t="s">
        <v>1504</v>
      </c>
      <c r="H102" s="59" t="s">
        <v>1504</v>
      </c>
      <c r="I102" s="59" t="s">
        <v>1504</v>
      </c>
      <c r="J102" s="75"/>
      <c r="K102" s="2"/>
      <c r="L102" s="156">
        <f t="shared" si="1"/>
        <v>0.48499999999999999</v>
      </c>
      <c r="M102" s="156" t="str">
        <f t="shared" si="5"/>
        <v/>
      </c>
      <c r="N102" s="156" t="str">
        <f t="shared" si="6"/>
        <v/>
      </c>
      <c r="O102" s="156" t="str">
        <f t="shared" si="2"/>
        <v/>
      </c>
      <c r="P102" s="156" t="str">
        <f t="shared" si="3"/>
        <v/>
      </c>
      <c r="Q102" s="156" t="str">
        <f t="shared" si="4"/>
        <v/>
      </c>
      <c r="R102" s="156"/>
    </row>
    <row r="103" spans="1:18" ht="27" customHeight="1" x14ac:dyDescent="0.2">
      <c r="A103" s="49" t="s">
        <v>72</v>
      </c>
      <c r="B103" s="33">
        <v>10388</v>
      </c>
      <c r="C103" s="221">
        <v>0</v>
      </c>
      <c r="D103" s="80">
        <v>12.968</v>
      </c>
      <c r="E103" s="66">
        <v>0.39500000000000002</v>
      </c>
      <c r="F103" s="73">
        <v>0.22900000000000001</v>
      </c>
      <c r="G103" s="59" t="s">
        <v>1504</v>
      </c>
      <c r="H103" s="59" t="s">
        <v>1504</v>
      </c>
      <c r="I103" s="59" t="s">
        <v>1504</v>
      </c>
      <c r="J103" s="74"/>
      <c r="K103" s="2"/>
      <c r="L103" s="156">
        <f t="shared" si="1"/>
        <v>12.968</v>
      </c>
      <c r="M103" s="156">
        <f t="shared" si="5"/>
        <v>0.39500000000000002</v>
      </c>
      <c r="N103" s="156">
        <f t="shared" si="6"/>
        <v>0.22900000000000001</v>
      </c>
      <c r="O103" s="156" t="str">
        <f t="shared" si="2"/>
        <v/>
      </c>
      <c r="P103" s="156" t="str">
        <f t="shared" si="3"/>
        <v/>
      </c>
      <c r="Q103" s="156" t="str">
        <f t="shared" si="4"/>
        <v/>
      </c>
      <c r="R103" s="156"/>
    </row>
    <row r="104" spans="1:18" ht="27" customHeight="1" x14ac:dyDescent="0.2">
      <c r="A104" s="49" t="s">
        <v>1494</v>
      </c>
      <c r="B104" s="33">
        <v>10389</v>
      </c>
      <c r="C104" s="221" t="s">
        <v>1482</v>
      </c>
      <c r="D104" s="58">
        <v>-0.378</v>
      </c>
      <c r="E104" s="59" t="s">
        <v>1504</v>
      </c>
      <c r="F104" s="59" t="s">
        <v>1504</v>
      </c>
      <c r="G104" s="69">
        <v>0</v>
      </c>
      <c r="H104" s="59" t="s">
        <v>1504</v>
      </c>
      <c r="I104" s="59" t="s">
        <v>1504</v>
      </c>
      <c r="J104" s="74"/>
      <c r="K104" s="160"/>
      <c r="L104" s="156">
        <f t="shared" si="1"/>
        <v>-0.378</v>
      </c>
      <c r="M104" s="156" t="str">
        <f t="shared" si="5"/>
        <v/>
      </c>
      <c r="N104" s="156" t="str">
        <f t="shared" si="6"/>
        <v/>
      </c>
      <c r="O104" s="156">
        <f t="shared" si="2"/>
        <v>0</v>
      </c>
      <c r="P104" s="156" t="str">
        <f t="shared" si="3"/>
        <v/>
      </c>
      <c r="Q104" s="156" t="str">
        <f t="shared" si="4"/>
        <v/>
      </c>
    </row>
    <row r="105" spans="1:18" ht="27" customHeight="1" x14ac:dyDescent="0.2">
      <c r="A105" s="49" t="s">
        <v>73</v>
      </c>
      <c r="B105" s="33">
        <v>10390</v>
      </c>
      <c r="C105" s="221">
        <v>8</v>
      </c>
      <c r="D105" s="58">
        <v>-0.37</v>
      </c>
      <c r="E105" s="76" t="s">
        <v>1504</v>
      </c>
      <c r="F105" s="59" t="s">
        <v>1504</v>
      </c>
      <c r="G105" s="69">
        <v>0</v>
      </c>
      <c r="H105" s="59" t="s">
        <v>1504</v>
      </c>
      <c r="I105" s="59" t="s">
        <v>1504</v>
      </c>
      <c r="J105" s="31"/>
      <c r="K105" s="160"/>
      <c r="L105" s="156">
        <f t="shared" si="1"/>
        <v>-0.37</v>
      </c>
      <c r="M105" s="156" t="str">
        <f t="shared" si="5"/>
        <v/>
      </c>
      <c r="N105" s="156" t="str">
        <f t="shared" si="6"/>
        <v/>
      </c>
      <c r="O105" s="156">
        <f t="shared" si="2"/>
        <v>0</v>
      </c>
      <c r="P105" s="156" t="str">
        <f t="shared" si="3"/>
        <v/>
      </c>
      <c r="Q105" s="156" t="str">
        <f t="shared" si="4"/>
        <v/>
      </c>
    </row>
    <row r="106" spans="1:18" ht="27" customHeight="1" x14ac:dyDescent="0.2">
      <c r="A106" s="49" t="s">
        <v>74</v>
      </c>
      <c r="B106" s="33">
        <v>10391</v>
      </c>
      <c r="C106" s="221">
        <v>0</v>
      </c>
      <c r="D106" s="58">
        <v>-0.378</v>
      </c>
      <c r="E106" s="59" t="s">
        <v>1504</v>
      </c>
      <c r="F106" s="59" t="s">
        <v>1504</v>
      </c>
      <c r="G106" s="69">
        <v>0</v>
      </c>
      <c r="H106" s="59" t="s">
        <v>1504</v>
      </c>
      <c r="I106" s="58">
        <v>0.13200000000000001</v>
      </c>
      <c r="J106" s="74"/>
      <c r="K106" s="2"/>
      <c r="L106" s="156">
        <f t="shared" si="1"/>
        <v>-0.378</v>
      </c>
      <c r="M106" s="156" t="str">
        <f t="shared" si="5"/>
        <v/>
      </c>
      <c r="N106" s="156" t="str">
        <f t="shared" si="6"/>
        <v/>
      </c>
      <c r="O106" s="156">
        <f t="shared" si="2"/>
        <v>0</v>
      </c>
      <c r="P106" s="156" t="str">
        <f t="shared" si="3"/>
        <v/>
      </c>
      <c r="Q106" s="156">
        <f t="shared" si="4"/>
        <v>0.13200000000000001</v>
      </c>
    </row>
    <row r="107" spans="1:18" ht="27" customHeight="1" x14ac:dyDescent="0.2">
      <c r="A107" s="49" t="s">
        <v>75</v>
      </c>
      <c r="B107" s="33">
        <v>10392</v>
      </c>
      <c r="C107" s="221">
        <v>0</v>
      </c>
      <c r="D107" s="67">
        <v>-3.2730000000000001</v>
      </c>
      <c r="E107" s="68">
        <v>-0.24099999999999999</v>
      </c>
      <c r="F107" s="73">
        <v>-1.7000000000000001E-2</v>
      </c>
      <c r="G107" s="69">
        <v>0</v>
      </c>
      <c r="H107" s="59" t="s">
        <v>1504</v>
      </c>
      <c r="I107" s="58">
        <v>0.13200000000000001</v>
      </c>
      <c r="J107" s="74"/>
      <c r="K107" s="160"/>
      <c r="L107" s="156">
        <f t="shared" si="1"/>
        <v>-3.2730000000000001</v>
      </c>
      <c r="M107" s="156">
        <f t="shared" si="5"/>
        <v>-0.24099999999999999</v>
      </c>
      <c r="N107" s="156">
        <f t="shared" si="6"/>
        <v>-1.7000000000000001E-2</v>
      </c>
      <c r="O107" s="156">
        <f t="shared" si="2"/>
        <v>0</v>
      </c>
      <c r="P107" s="156" t="str">
        <f t="shared" si="3"/>
        <v/>
      </c>
      <c r="Q107" s="156">
        <f t="shared" si="4"/>
        <v>0.13200000000000001</v>
      </c>
    </row>
    <row r="108" spans="1:18" ht="27" customHeight="1" x14ac:dyDescent="0.2">
      <c r="A108" s="49" t="s">
        <v>76</v>
      </c>
      <c r="B108" s="33">
        <v>10393</v>
      </c>
      <c r="C108" s="221">
        <v>0</v>
      </c>
      <c r="D108" s="58">
        <v>-0.37</v>
      </c>
      <c r="E108" s="59" t="s">
        <v>1504</v>
      </c>
      <c r="F108" s="59" t="s">
        <v>1504</v>
      </c>
      <c r="G108" s="69">
        <v>0</v>
      </c>
      <c r="H108" s="59" t="s">
        <v>1504</v>
      </c>
      <c r="I108" s="58">
        <v>0.13400000000000001</v>
      </c>
      <c r="J108" s="74"/>
      <c r="K108" s="160"/>
      <c r="L108" s="156">
        <f t="shared" si="1"/>
        <v>-0.37</v>
      </c>
      <c r="M108" s="156" t="str">
        <f t="shared" si="5"/>
        <v/>
      </c>
      <c r="N108" s="156" t="str">
        <f t="shared" si="6"/>
        <v/>
      </c>
      <c r="O108" s="156">
        <f t="shared" si="2"/>
        <v>0</v>
      </c>
      <c r="P108" s="156" t="str">
        <f t="shared" si="3"/>
        <v/>
      </c>
      <c r="Q108" s="156">
        <f t="shared" si="4"/>
        <v>0.13400000000000001</v>
      </c>
    </row>
    <row r="109" spans="1:18" ht="27" customHeight="1" x14ac:dyDescent="0.2">
      <c r="A109" s="49" t="s">
        <v>77</v>
      </c>
      <c r="B109" s="33">
        <v>10394</v>
      </c>
      <c r="C109" s="221">
        <v>0</v>
      </c>
      <c r="D109" s="67">
        <v>-3.2360000000000002</v>
      </c>
      <c r="E109" s="63">
        <v>-0.22700000000000001</v>
      </c>
      <c r="F109" s="73">
        <v>-1.4999999999999999E-2</v>
      </c>
      <c r="G109" s="69">
        <v>0</v>
      </c>
      <c r="H109" s="59" t="s">
        <v>1504</v>
      </c>
      <c r="I109" s="58">
        <v>0.13400000000000001</v>
      </c>
      <c r="J109" s="74"/>
      <c r="K109" s="2"/>
      <c r="L109" s="156">
        <f t="shared" si="1"/>
        <v>-3.2360000000000002</v>
      </c>
      <c r="M109" s="156">
        <f t="shared" si="5"/>
        <v>-0.22700000000000001</v>
      </c>
      <c r="N109" s="156">
        <f t="shared" si="6"/>
        <v>-1.4999999999999999E-2</v>
      </c>
      <c r="O109" s="156">
        <f t="shared" si="2"/>
        <v>0</v>
      </c>
      <c r="P109" s="156" t="str">
        <f t="shared" si="3"/>
        <v/>
      </c>
      <c r="Q109" s="156">
        <f t="shared" si="4"/>
        <v>0.13400000000000001</v>
      </c>
    </row>
    <row r="110" spans="1:18" ht="27" customHeight="1" x14ac:dyDescent="0.2">
      <c r="A110" s="49" t="s">
        <v>78</v>
      </c>
      <c r="B110" s="33">
        <v>10395</v>
      </c>
      <c r="C110" s="221">
        <v>0</v>
      </c>
      <c r="D110" s="58">
        <v>-0.376</v>
      </c>
      <c r="E110" s="59" t="s">
        <v>1504</v>
      </c>
      <c r="F110" s="59" t="s">
        <v>1504</v>
      </c>
      <c r="G110" s="69">
        <v>25.12</v>
      </c>
      <c r="H110" s="59" t="s">
        <v>1504</v>
      </c>
      <c r="I110" s="58">
        <v>0.154</v>
      </c>
      <c r="J110" s="74"/>
      <c r="K110" s="2"/>
      <c r="L110" s="156">
        <f t="shared" si="1"/>
        <v>-0.376</v>
      </c>
      <c r="M110" s="156" t="str">
        <f t="shared" si="5"/>
        <v/>
      </c>
      <c r="N110" s="156" t="str">
        <f t="shared" si="6"/>
        <v/>
      </c>
      <c r="O110" s="156">
        <f t="shared" si="2"/>
        <v>25.12</v>
      </c>
      <c r="P110" s="156" t="str">
        <f t="shared" si="3"/>
        <v/>
      </c>
      <c r="Q110" s="156">
        <f t="shared" si="4"/>
        <v>0.154</v>
      </c>
    </row>
    <row r="111" spans="1:18" ht="27" customHeight="1" x14ac:dyDescent="0.2">
      <c r="A111" s="49" t="s">
        <v>79</v>
      </c>
      <c r="B111" s="33">
        <v>10396</v>
      </c>
      <c r="C111" s="221">
        <v>0</v>
      </c>
      <c r="D111" s="67">
        <v>-3.4489999999999998</v>
      </c>
      <c r="E111" s="63">
        <v>-0.19400000000000001</v>
      </c>
      <c r="F111" s="73">
        <v>-1.0999999999999999E-2</v>
      </c>
      <c r="G111" s="69">
        <v>25.12</v>
      </c>
      <c r="H111" s="59" t="s">
        <v>1504</v>
      </c>
      <c r="I111" s="58">
        <v>0.154</v>
      </c>
      <c r="J111" s="74"/>
      <c r="K111" s="2"/>
      <c r="L111" s="156">
        <f t="shared" si="1"/>
        <v>-3.4489999999999998</v>
      </c>
      <c r="M111" s="156">
        <f t="shared" si="5"/>
        <v>-0.19400000000000001</v>
      </c>
      <c r="N111" s="156">
        <f t="shared" si="6"/>
        <v>-1.0999999999999999E-2</v>
      </c>
      <c r="O111" s="156">
        <f t="shared" si="2"/>
        <v>25.12</v>
      </c>
      <c r="P111" s="156" t="str">
        <f t="shared" si="3"/>
        <v/>
      </c>
      <c r="Q111" s="156">
        <f t="shared" si="4"/>
        <v>0.154</v>
      </c>
    </row>
    <row r="112" spans="1:18" ht="27" customHeight="1" x14ac:dyDescent="0.2">
      <c r="A112" s="49" t="s">
        <v>124</v>
      </c>
      <c r="B112" s="33">
        <v>10397</v>
      </c>
      <c r="C112" s="221">
        <v>1</v>
      </c>
      <c r="D112" s="58">
        <v>0.751</v>
      </c>
      <c r="E112" s="59" t="s">
        <v>1504</v>
      </c>
      <c r="F112" s="59" t="s">
        <v>1504</v>
      </c>
      <c r="G112" s="69">
        <v>0.92</v>
      </c>
      <c r="H112" s="59" t="s">
        <v>1504</v>
      </c>
      <c r="I112" s="59" t="s">
        <v>1504</v>
      </c>
      <c r="J112" s="74"/>
      <c r="K112" s="2"/>
      <c r="L112" s="156">
        <f t="shared" si="1"/>
        <v>0.751</v>
      </c>
      <c r="M112" s="156" t="str">
        <f t="shared" si="5"/>
        <v/>
      </c>
      <c r="N112" s="156" t="str">
        <f t="shared" si="6"/>
        <v/>
      </c>
      <c r="O112" s="156">
        <f t="shared" si="2"/>
        <v>0.92</v>
      </c>
      <c r="P112" s="156" t="str">
        <f t="shared" si="3"/>
        <v/>
      </c>
      <c r="Q112" s="156" t="str">
        <f t="shared" si="4"/>
        <v/>
      </c>
    </row>
    <row r="113" spans="1:18" ht="27" customHeight="1" x14ac:dyDescent="0.2">
      <c r="A113" s="49" t="s">
        <v>125</v>
      </c>
      <c r="B113" s="33">
        <v>10398</v>
      </c>
      <c r="C113" s="221">
        <v>2</v>
      </c>
      <c r="D113" s="58">
        <v>0.85499999999999998</v>
      </c>
      <c r="E113" s="58">
        <v>2.1000000000000001E-2</v>
      </c>
      <c r="F113" s="59" t="s">
        <v>1504</v>
      </c>
      <c r="G113" s="69">
        <v>0.92</v>
      </c>
      <c r="H113" s="59" t="s">
        <v>1504</v>
      </c>
      <c r="I113" s="59" t="s">
        <v>1504</v>
      </c>
      <c r="J113" s="74"/>
      <c r="K113" s="2"/>
      <c r="L113" s="156">
        <f t="shared" si="1"/>
        <v>0.85499999999999998</v>
      </c>
      <c r="M113" s="156">
        <f t="shared" si="5"/>
        <v>2.1000000000000001E-2</v>
      </c>
      <c r="N113" s="156" t="str">
        <f t="shared" si="6"/>
        <v/>
      </c>
      <c r="O113" s="156">
        <f t="shared" si="2"/>
        <v>0.92</v>
      </c>
      <c r="P113" s="156" t="str">
        <f t="shared" si="3"/>
        <v/>
      </c>
      <c r="Q113" s="156" t="str">
        <f t="shared" si="4"/>
        <v/>
      </c>
      <c r="R113" s="156"/>
    </row>
    <row r="114" spans="1:18" ht="27" customHeight="1" x14ac:dyDescent="0.2">
      <c r="A114" s="49" t="s">
        <v>126</v>
      </c>
      <c r="B114" s="33">
        <v>10399</v>
      </c>
      <c r="C114" s="221">
        <v>2</v>
      </c>
      <c r="D114" s="58">
        <v>0.19400000000000001</v>
      </c>
      <c r="E114" s="59" t="s">
        <v>1504</v>
      </c>
      <c r="F114" s="59" t="s">
        <v>1504</v>
      </c>
      <c r="G114" s="59" t="s">
        <v>1504</v>
      </c>
      <c r="H114" s="59" t="s">
        <v>1504</v>
      </c>
      <c r="I114" s="59" t="s">
        <v>1504</v>
      </c>
      <c r="J114" s="74"/>
      <c r="K114" s="2"/>
      <c r="L114" s="156">
        <f t="shared" si="1"/>
        <v>0.19400000000000001</v>
      </c>
      <c r="M114" s="156" t="str">
        <f t="shared" si="5"/>
        <v/>
      </c>
      <c r="N114" s="156" t="str">
        <f t="shared" si="6"/>
        <v/>
      </c>
      <c r="O114" s="156" t="str">
        <f t="shared" si="2"/>
        <v/>
      </c>
      <c r="P114" s="156" t="str">
        <f t="shared" si="3"/>
        <v/>
      </c>
      <c r="Q114" s="156" t="str">
        <f t="shared" si="4"/>
        <v/>
      </c>
      <c r="R114" s="156"/>
    </row>
    <row r="115" spans="1:18" ht="27" customHeight="1" x14ac:dyDescent="0.2">
      <c r="A115" s="49" t="s">
        <v>127</v>
      </c>
      <c r="B115" s="33">
        <v>10400</v>
      </c>
      <c r="C115" s="221">
        <v>3</v>
      </c>
      <c r="D115" s="58">
        <v>0.56899999999999995</v>
      </c>
      <c r="E115" s="59" t="s">
        <v>1504</v>
      </c>
      <c r="F115" s="59" t="s">
        <v>1504</v>
      </c>
      <c r="G115" s="69">
        <v>1.74</v>
      </c>
      <c r="H115" s="59" t="s">
        <v>1504</v>
      </c>
      <c r="I115" s="59" t="s">
        <v>1504</v>
      </c>
      <c r="J115" s="74"/>
      <c r="K115" s="2"/>
      <c r="L115" s="156">
        <f t="shared" si="1"/>
        <v>0.56899999999999995</v>
      </c>
      <c r="M115" s="156" t="str">
        <f t="shared" si="5"/>
        <v/>
      </c>
      <c r="N115" s="156" t="str">
        <f t="shared" si="6"/>
        <v/>
      </c>
      <c r="O115" s="156">
        <f t="shared" si="2"/>
        <v>1.74</v>
      </c>
      <c r="P115" s="156" t="str">
        <f t="shared" si="3"/>
        <v/>
      </c>
      <c r="Q115" s="156" t="str">
        <f t="shared" si="4"/>
        <v/>
      </c>
      <c r="R115" s="156"/>
    </row>
    <row r="116" spans="1:18" ht="27" customHeight="1" x14ac:dyDescent="0.2">
      <c r="A116" s="49" t="s">
        <v>128</v>
      </c>
      <c r="B116" s="33">
        <v>10401</v>
      </c>
      <c r="C116" s="221">
        <v>4</v>
      </c>
      <c r="D116" s="58">
        <v>0.66</v>
      </c>
      <c r="E116" s="58">
        <v>1.7999999999999999E-2</v>
      </c>
      <c r="F116" s="59" t="s">
        <v>1504</v>
      </c>
      <c r="G116" s="69">
        <v>1.74</v>
      </c>
      <c r="H116" s="59" t="s">
        <v>1504</v>
      </c>
      <c r="I116" s="59" t="s">
        <v>1504</v>
      </c>
      <c r="J116" s="74"/>
      <c r="K116" s="2"/>
      <c r="L116" s="156">
        <f t="shared" si="1"/>
        <v>0.66</v>
      </c>
      <c r="M116" s="156">
        <f t="shared" si="5"/>
        <v>1.7999999999999999E-2</v>
      </c>
      <c r="N116" s="156" t="str">
        <f t="shared" si="6"/>
        <v/>
      </c>
      <c r="O116" s="156">
        <f t="shared" si="2"/>
        <v>1.74</v>
      </c>
      <c r="P116" s="156" t="str">
        <f t="shared" si="3"/>
        <v/>
      </c>
      <c r="Q116" s="156" t="str">
        <f t="shared" si="4"/>
        <v/>
      </c>
    </row>
    <row r="117" spans="1:18" ht="27" customHeight="1" x14ac:dyDescent="0.2">
      <c r="A117" s="49" t="s">
        <v>129</v>
      </c>
      <c r="B117" s="33">
        <v>10402</v>
      </c>
      <c r="C117" s="221">
        <v>4</v>
      </c>
      <c r="D117" s="58">
        <v>9.5000000000000001E-2</v>
      </c>
      <c r="E117" s="59" t="s">
        <v>1504</v>
      </c>
      <c r="F117" s="59" t="s">
        <v>1504</v>
      </c>
      <c r="G117" s="59" t="s">
        <v>1504</v>
      </c>
      <c r="H117" s="59" t="s">
        <v>1504</v>
      </c>
      <c r="I117" s="59" t="s">
        <v>1504</v>
      </c>
      <c r="J117" s="74"/>
      <c r="K117" s="2"/>
      <c r="L117" s="156">
        <f t="shared" si="1"/>
        <v>9.5000000000000001E-2</v>
      </c>
      <c r="M117" s="156" t="str">
        <f t="shared" si="5"/>
        <v/>
      </c>
      <c r="N117" s="156" t="str">
        <f t="shared" si="6"/>
        <v/>
      </c>
      <c r="O117" s="156" t="str">
        <f t="shared" si="2"/>
        <v/>
      </c>
      <c r="P117" s="156" t="str">
        <f t="shared" si="3"/>
        <v/>
      </c>
      <c r="Q117" s="156" t="str">
        <f t="shared" si="4"/>
        <v/>
      </c>
    </row>
    <row r="118" spans="1:18" ht="27" customHeight="1" x14ac:dyDescent="0.2">
      <c r="A118" s="49" t="s">
        <v>130</v>
      </c>
      <c r="B118" s="33">
        <v>10403</v>
      </c>
      <c r="C118" s="221" t="s">
        <v>20</v>
      </c>
      <c r="D118" s="58">
        <v>0.65400000000000003</v>
      </c>
      <c r="E118" s="58">
        <v>1.7000000000000001E-2</v>
      </c>
      <c r="F118" s="59" t="s">
        <v>1504</v>
      </c>
      <c r="G118" s="69">
        <v>8.34</v>
      </c>
      <c r="H118" s="59" t="s">
        <v>1504</v>
      </c>
      <c r="I118" s="59" t="s">
        <v>1504</v>
      </c>
      <c r="J118" s="74"/>
      <c r="K118" s="2"/>
      <c r="L118" s="156">
        <f t="shared" si="1"/>
        <v>0.65400000000000003</v>
      </c>
      <c r="M118" s="156">
        <f t="shared" si="5"/>
        <v>1.7000000000000001E-2</v>
      </c>
      <c r="N118" s="156" t="str">
        <f t="shared" si="6"/>
        <v/>
      </c>
      <c r="O118" s="156">
        <f t="shared" si="2"/>
        <v>8.34</v>
      </c>
      <c r="P118" s="156" t="str">
        <f t="shared" si="3"/>
        <v/>
      </c>
      <c r="Q118" s="156" t="str">
        <f t="shared" si="4"/>
        <v/>
      </c>
    </row>
    <row r="119" spans="1:18" ht="27" customHeight="1" x14ac:dyDescent="0.2">
      <c r="A119" s="49" t="s">
        <v>131</v>
      </c>
      <c r="B119" s="33">
        <v>10404</v>
      </c>
      <c r="C119" s="221" t="s">
        <v>20</v>
      </c>
      <c r="D119" s="58">
        <v>0.66900000000000004</v>
      </c>
      <c r="E119" s="58">
        <v>1.6E-2</v>
      </c>
      <c r="F119" s="59" t="s">
        <v>1504</v>
      </c>
      <c r="G119" s="69">
        <v>1.69</v>
      </c>
      <c r="H119" s="59" t="s">
        <v>1504</v>
      </c>
      <c r="I119" s="59" t="s">
        <v>1504</v>
      </c>
      <c r="J119" s="74"/>
      <c r="K119" s="2"/>
      <c r="L119" s="156">
        <f t="shared" si="1"/>
        <v>0.66900000000000004</v>
      </c>
      <c r="M119" s="156">
        <f t="shared" si="5"/>
        <v>1.6E-2</v>
      </c>
      <c r="N119" s="156" t="str">
        <f t="shared" si="6"/>
        <v/>
      </c>
      <c r="O119" s="156">
        <f t="shared" si="2"/>
        <v>1.69</v>
      </c>
      <c r="P119" s="156" t="str">
        <f t="shared" si="3"/>
        <v/>
      </c>
      <c r="Q119" s="156" t="str">
        <f t="shared" si="4"/>
        <v/>
      </c>
    </row>
    <row r="120" spans="1:18" ht="27" customHeight="1" x14ac:dyDescent="0.2">
      <c r="A120" s="49" t="s">
        <v>132</v>
      </c>
      <c r="B120" s="33">
        <v>10405</v>
      </c>
      <c r="C120" s="221" t="s">
        <v>20</v>
      </c>
      <c r="D120" s="58">
        <v>0.625</v>
      </c>
      <c r="E120" s="58">
        <v>0.01</v>
      </c>
      <c r="F120" s="59" t="s">
        <v>1504</v>
      </c>
      <c r="G120" s="69">
        <v>128.25</v>
      </c>
      <c r="H120" s="59" t="s">
        <v>1504</v>
      </c>
      <c r="I120" s="59" t="s">
        <v>1504</v>
      </c>
      <c r="J120" s="74"/>
      <c r="K120" s="2"/>
      <c r="L120" s="156">
        <f t="shared" si="1"/>
        <v>0.625</v>
      </c>
      <c r="M120" s="156">
        <f t="shared" si="5"/>
        <v>0.01</v>
      </c>
      <c r="N120" s="156" t="str">
        <f t="shared" si="6"/>
        <v/>
      </c>
      <c r="O120" s="156">
        <f t="shared" si="2"/>
        <v>128.25</v>
      </c>
      <c r="P120" s="156" t="str">
        <f t="shared" si="3"/>
        <v/>
      </c>
      <c r="Q120" s="156" t="str">
        <f t="shared" si="4"/>
        <v/>
      </c>
    </row>
    <row r="121" spans="1:18" ht="27" customHeight="1" x14ac:dyDescent="0.2">
      <c r="A121" s="49" t="s">
        <v>1495</v>
      </c>
      <c r="B121" s="33">
        <v>10406</v>
      </c>
      <c r="C121" s="221">
        <v>0</v>
      </c>
      <c r="D121" s="67">
        <v>4.5439999999999996</v>
      </c>
      <c r="E121" s="63">
        <v>0.22700000000000001</v>
      </c>
      <c r="F121" s="73">
        <v>1.9E-2</v>
      </c>
      <c r="G121" s="69">
        <v>0.92</v>
      </c>
      <c r="H121" s="59" t="s">
        <v>1504</v>
      </c>
      <c r="I121" s="59" t="s">
        <v>1504</v>
      </c>
      <c r="J121" s="74"/>
      <c r="K121" s="2"/>
      <c r="L121" s="156">
        <f t="shared" si="1"/>
        <v>4.5439999999999996</v>
      </c>
      <c r="M121" s="156">
        <f t="shared" si="5"/>
        <v>0.22700000000000001</v>
      </c>
      <c r="N121" s="156">
        <f t="shared" si="6"/>
        <v>1.9E-2</v>
      </c>
      <c r="O121" s="156">
        <f t="shared" si="2"/>
        <v>0.92</v>
      </c>
      <c r="P121" s="156" t="str">
        <f t="shared" si="3"/>
        <v/>
      </c>
      <c r="Q121" s="156" t="str">
        <f t="shared" si="4"/>
        <v/>
      </c>
    </row>
    <row r="122" spans="1:18" ht="27" customHeight="1" x14ac:dyDescent="0.2">
      <c r="A122" s="49" t="s">
        <v>1496</v>
      </c>
      <c r="B122" s="33">
        <v>10407</v>
      </c>
      <c r="C122" s="221">
        <v>0</v>
      </c>
      <c r="D122" s="67">
        <v>3.9790000000000001</v>
      </c>
      <c r="E122" s="63">
        <v>0.193</v>
      </c>
      <c r="F122" s="73">
        <v>1.7000000000000001E-2</v>
      </c>
      <c r="G122" s="69">
        <v>1.74</v>
      </c>
      <c r="H122" s="59" t="s">
        <v>1504</v>
      </c>
      <c r="I122" s="59" t="s">
        <v>1504</v>
      </c>
      <c r="J122" s="74"/>
      <c r="K122" s="2"/>
      <c r="L122" s="156">
        <f t="shared" si="1"/>
        <v>3.9790000000000001</v>
      </c>
      <c r="M122" s="156">
        <f t="shared" si="5"/>
        <v>0.193</v>
      </c>
      <c r="N122" s="156">
        <f t="shared" si="6"/>
        <v>1.7000000000000001E-2</v>
      </c>
      <c r="O122" s="156">
        <f t="shared" si="2"/>
        <v>1.74</v>
      </c>
      <c r="P122" s="156" t="str">
        <f t="shared" si="3"/>
        <v/>
      </c>
      <c r="Q122" s="156" t="str">
        <f t="shared" si="4"/>
        <v/>
      </c>
    </row>
    <row r="123" spans="1:18" ht="27" customHeight="1" x14ac:dyDescent="0.2">
      <c r="A123" s="49" t="s">
        <v>133</v>
      </c>
      <c r="B123" s="33">
        <v>10408</v>
      </c>
      <c r="C123" s="221">
        <v>0</v>
      </c>
      <c r="D123" s="67">
        <v>3.5139999999999998</v>
      </c>
      <c r="E123" s="63">
        <v>0.152</v>
      </c>
      <c r="F123" s="73">
        <v>1.2999999999999999E-2</v>
      </c>
      <c r="G123" s="69">
        <v>2.77</v>
      </c>
      <c r="H123" s="69">
        <v>0.79</v>
      </c>
      <c r="I123" s="58">
        <v>0.124</v>
      </c>
      <c r="J123" s="82">
        <f>H123</f>
        <v>0.79</v>
      </c>
      <c r="K123" s="2"/>
      <c r="L123" s="156">
        <f t="shared" ref="L123:L186" si="7">IF(D123&lt;&gt;"",ROUND(D123,3),"")</f>
        <v>3.5139999999999998</v>
      </c>
      <c r="M123" s="156">
        <f t="shared" si="5"/>
        <v>0.152</v>
      </c>
      <c r="N123" s="156">
        <f t="shared" si="6"/>
        <v>1.2999999999999999E-2</v>
      </c>
      <c r="O123" s="156">
        <f t="shared" ref="O123:O186" si="8">IF(G123&lt;&gt;"",ROUND(G123,2),"")</f>
        <v>2.77</v>
      </c>
      <c r="P123" s="156">
        <f t="shared" ref="P123:P186" si="9">IF(H123&lt;&gt;"",ROUND(H123,2),"")</f>
        <v>0.79</v>
      </c>
      <c r="Q123" s="156">
        <f t="shared" ref="Q123:Q186" si="10">IF(I123&lt;&gt;"",ROUND(I123,3),"")</f>
        <v>0.124</v>
      </c>
      <c r="R123" s="156"/>
    </row>
    <row r="124" spans="1:18" ht="27" customHeight="1" x14ac:dyDescent="0.2">
      <c r="A124" s="49" t="s">
        <v>134</v>
      </c>
      <c r="B124" s="33">
        <v>10409</v>
      </c>
      <c r="C124" s="221">
        <v>0</v>
      </c>
      <c r="D124" s="67">
        <v>4.4240000000000004</v>
      </c>
      <c r="E124" s="63">
        <v>0.155</v>
      </c>
      <c r="F124" s="73">
        <v>1.4E-2</v>
      </c>
      <c r="G124" s="69">
        <v>2.97</v>
      </c>
      <c r="H124" s="69">
        <v>1.51</v>
      </c>
      <c r="I124" s="58">
        <v>0.14799999999999999</v>
      </c>
      <c r="J124" s="82">
        <f>H124</f>
        <v>1.51</v>
      </c>
      <c r="K124" s="2"/>
      <c r="L124" s="156">
        <f t="shared" si="7"/>
        <v>4.4240000000000004</v>
      </c>
      <c r="M124" s="156">
        <f t="shared" si="5"/>
        <v>0.155</v>
      </c>
      <c r="N124" s="156">
        <f t="shared" si="6"/>
        <v>1.4E-2</v>
      </c>
      <c r="O124" s="156">
        <f t="shared" si="8"/>
        <v>2.97</v>
      </c>
      <c r="P124" s="156">
        <f t="shared" si="9"/>
        <v>1.51</v>
      </c>
      <c r="Q124" s="156">
        <f t="shared" si="10"/>
        <v>0.14799999999999999</v>
      </c>
      <c r="R124" s="156"/>
    </row>
    <row r="125" spans="1:18" ht="27" customHeight="1" x14ac:dyDescent="0.2">
      <c r="A125" s="52" t="s">
        <v>135</v>
      </c>
      <c r="B125" s="33">
        <v>10410</v>
      </c>
      <c r="C125" s="221">
        <v>0</v>
      </c>
      <c r="D125" s="67">
        <v>3.605</v>
      </c>
      <c r="E125" s="63">
        <v>7.8E-2</v>
      </c>
      <c r="F125" s="73">
        <v>8.0000000000000002E-3</v>
      </c>
      <c r="G125" s="69">
        <v>33.549999999999997</v>
      </c>
      <c r="H125" s="69">
        <v>2.17</v>
      </c>
      <c r="I125" s="58">
        <v>0.108</v>
      </c>
      <c r="J125" s="82">
        <f>H125</f>
        <v>2.17</v>
      </c>
      <c r="K125" s="2"/>
      <c r="L125" s="156">
        <f t="shared" si="7"/>
        <v>3.605</v>
      </c>
      <c r="M125" s="156">
        <f t="shared" si="5"/>
        <v>7.8E-2</v>
      </c>
      <c r="N125" s="156">
        <f t="shared" si="6"/>
        <v>8.0000000000000002E-3</v>
      </c>
      <c r="O125" s="156">
        <f t="shared" si="8"/>
        <v>33.549999999999997</v>
      </c>
      <c r="P125" s="156">
        <f t="shared" si="9"/>
        <v>2.17</v>
      </c>
      <c r="Q125" s="156">
        <f t="shared" si="10"/>
        <v>0.108</v>
      </c>
      <c r="R125" s="156"/>
    </row>
    <row r="126" spans="1:18" ht="27" customHeight="1" x14ac:dyDescent="0.2">
      <c r="A126" s="51" t="s">
        <v>229</v>
      </c>
      <c r="B126" s="33">
        <v>10411</v>
      </c>
      <c r="C126" s="221">
        <v>8</v>
      </c>
      <c r="D126" s="58">
        <v>0.623</v>
      </c>
      <c r="E126" s="59" t="s">
        <v>1504</v>
      </c>
      <c r="F126" s="59" t="s">
        <v>1504</v>
      </c>
      <c r="G126" s="59" t="s">
        <v>1504</v>
      </c>
      <c r="H126" s="59" t="s">
        <v>1504</v>
      </c>
      <c r="I126" s="59" t="s">
        <v>1504</v>
      </c>
      <c r="J126" s="75"/>
      <c r="K126" s="2"/>
      <c r="L126" s="156">
        <f t="shared" si="7"/>
        <v>0.623</v>
      </c>
      <c r="M126" s="156" t="str">
        <f t="shared" si="5"/>
        <v/>
      </c>
      <c r="N126" s="156" t="str">
        <f t="shared" si="6"/>
        <v/>
      </c>
      <c r="O126" s="156" t="str">
        <f t="shared" si="8"/>
        <v/>
      </c>
      <c r="P126" s="156" t="str">
        <f t="shared" si="9"/>
        <v/>
      </c>
      <c r="Q126" s="156" t="str">
        <f t="shared" si="10"/>
        <v/>
      </c>
      <c r="R126" s="156"/>
    </row>
    <row r="127" spans="1:18" ht="27" customHeight="1" x14ac:dyDescent="0.2">
      <c r="A127" s="51" t="s">
        <v>230</v>
      </c>
      <c r="B127" s="33">
        <v>10412</v>
      </c>
      <c r="C127" s="221">
        <v>1</v>
      </c>
      <c r="D127" s="58">
        <v>0.82</v>
      </c>
      <c r="E127" s="59" t="s">
        <v>1504</v>
      </c>
      <c r="F127" s="59" t="s">
        <v>1504</v>
      </c>
      <c r="G127" s="59" t="s">
        <v>1504</v>
      </c>
      <c r="H127" s="59" t="s">
        <v>1504</v>
      </c>
      <c r="I127" s="59" t="s">
        <v>1504</v>
      </c>
      <c r="J127" s="75"/>
      <c r="K127" s="2"/>
      <c r="L127" s="156">
        <f t="shared" si="7"/>
        <v>0.82</v>
      </c>
      <c r="M127" s="156" t="str">
        <f t="shared" si="5"/>
        <v/>
      </c>
      <c r="N127" s="156" t="str">
        <f t="shared" si="6"/>
        <v/>
      </c>
      <c r="O127" s="156" t="str">
        <f t="shared" si="8"/>
        <v/>
      </c>
      <c r="P127" s="156" t="str">
        <f t="shared" si="9"/>
        <v/>
      </c>
      <c r="Q127" s="156" t="str">
        <f t="shared" si="10"/>
        <v/>
      </c>
      <c r="R127" s="156"/>
    </row>
    <row r="128" spans="1:18" ht="27" customHeight="1" x14ac:dyDescent="0.2">
      <c r="A128" s="51" t="s">
        <v>231</v>
      </c>
      <c r="B128" s="33">
        <v>10413</v>
      </c>
      <c r="C128" s="221">
        <v>1</v>
      </c>
      <c r="D128" s="58">
        <v>1.3129999999999999</v>
      </c>
      <c r="E128" s="59" t="s">
        <v>1504</v>
      </c>
      <c r="F128" s="59" t="s">
        <v>1504</v>
      </c>
      <c r="G128" s="59" t="s">
        <v>1504</v>
      </c>
      <c r="H128" s="59" t="s">
        <v>1504</v>
      </c>
      <c r="I128" s="59" t="s">
        <v>1504</v>
      </c>
      <c r="J128" s="75"/>
      <c r="K128" s="2"/>
      <c r="L128" s="156">
        <f t="shared" si="7"/>
        <v>1.3129999999999999</v>
      </c>
      <c r="M128" s="156" t="str">
        <f t="shared" si="5"/>
        <v/>
      </c>
      <c r="N128" s="156" t="str">
        <f t="shared" si="6"/>
        <v/>
      </c>
      <c r="O128" s="156" t="str">
        <f t="shared" si="8"/>
        <v/>
      </c>
      <c r="P128" s="156" t="str">
        <f t="shared" si="9"/>
        <v/>
      </c>
      <c r="Q128" s="156" t="str">
        <f t="shared" si="10"/>
        <v/>
      </c>
      <c r="R128" s="156"/>
    </row>
    <row r="129" spans="1:18" ht="27" customHeight="1" x14ac:dyDescent="0.2">
      <c r="A129" s="51" t="s">
        <v>232</v>
      </c>
      <c r="B129" s="33">
        <v>10414</v>
      </c>
      <c r="C129" s="221">
        <v>1</v>
      </c>
      <c r="D129" s="58">
        <v>0.45300000000000001</v>
      </c>
      <c r="E129" s="59" t="s">
        <v>1504</v>
      </c>
      <c r="F129" s="59" t="s">
        <v>1504</v>
      </c>
      <c r="G129" s="59" t="s">
        <v>1504</v>
      </c>
      <c r="H129" s="59" t="s">
        <v>1504</v>
      </c>
      <c r="I129" s="59" t="s">
        <v>1504</v>
      </c>
      <c r="J129" s="75"/>
      <c r="K129" s="160"/>
      <c r="L129" s="156">
        <f t="shared" si="7"/>
        <v>0.45300000000000001</v>
      </c>
      <c r="M129" s="156" t="str">
        <f t="shared" si="5"/>
        <v/>
      </c>
      <c r="N129" s="156" t="str">
        <f t="shared" si="6"/>
        <v/>
      </c>
      <c r="O129" s="156" t="str">
        <f t="shared" si="8"/>
        <v/>
      </c>
      <c r="P129" s="156" t="str">
        <f t="shared" si="9"/>
        <v/>
      </c>
      <c r="Q129" s="156" t="str">
        <f t="shared" si="10"/>
        <v/>
      </c>
    </row>
    <row r="130" spans="1:18" ht="27" customHeight="1" x14ac:dyDescent="0.2">
      <c r="A130" s="49" t="s">
        <v>136</v>
      </c>
      <c r="B130" s="33">
        <v>10415</v>
      </c>
      <c r="C130" s="221">
        <v>0</v>
      </c>
      <c r="D130" s="80">
        <v>12.11</v>
      </c>
      <c r="E130" s="66">
        <v>0.36899999999999999</v>
      </c>
      <c r="F130" s="73">
        <v>0.214</v>
      </c>
      <c r="G130" s="59" t="s">
        <v>1504</v>
      </c>
      <c r="H130" s="59" t="s">
        <v>1504</v>
      </c>
      <c r="I130" s="59" t="s">
        <v>1504</v>
      </c>
      <c r="J130" s="74"/>
      <c r="K130" s="160"/>
      <c r="L130" s="156">
        <f t="shared" si="7"/>
        <v>12.11</v>
      </c>
      <c r="M130" s="156">
        <f t="shared" si="5"/>
        <v>0.36899999999999999</v>
      </c>
      <c r="N130" s="156">
        <f t="shared" si="6"/>
        <v>0.214</v>
      </c>
      <c r="O130" s="156" t="str">
        <f t="shared" si="8"/>
        <v/>
      </c>
      <c r="P130" s="156" t="str">
        <f t="shared" si="9"/>
        <v/>
      </c>
      <c r="Q130" s="156" t="str">
        <f t="shared" si="10"/>
        <v/>
      </c>
    </row>
    <row r="131" spans="1:18" ht="27" customHeight="1" x14ac:dyDescent="0.2">
      <c r="A131" s="49" t="s">
        <v>1497</v>
      </c>
      <c r="B131" s="33">
        <v>10416</v>
      </c>
      <c r="C131" s="221" t="s">
        <v>1482</v>
      </c>
      <c r="D131" s="58">
        <v>-0.35299999999999998</v>
      </c>
      <c r="E131" s="59" t="s">
        <v>1504</v>
      </c>
      <c r="F131" s="59" t="s">
        <v>1504</v>
      </c>
      <c r="G131" s="69">
        <v>0</v>
      </c>
      <c r="H131" s="59" t="s">
        <v>1504</v>
      </c>
      <c r="I131" s="59" t="s">
        <v>1504</v>
      </c>
      <c r="J131" s="74"/>
      <c r="K131" s="2"/>
      <c r="L131" s="156">
        <f t="shared" si="7"/>
        <v>-0.35299999999999998</v>
      </c>
      <c r="M131" s="156" t="str">
        <f t="shared" si="5"/>
        <v/>
      </c>
      <c r="N131" s="156" t="str">
        <f t="shared" si="6"/>
        <v/>
      </c>
      <c r="O131" s="156">
        <f t="shared" si="8"/>
        <v>0</v>
      </c>
      <c r="P131" s="156" t="str">
        <f t="shared" si="9"/>
        <v/>
      </c>
      <c r="Q131" s="156" t="str">
        <f t="shared" si="10"/>
        <v/>
      </c>
    </row>
    <row r="132" spans="1:18" ht="27" customHeight="1" x14ac:dyDescent="0.2">
      <c r="A132" s="49" t="s">
        <v>137</v>
      </c>
      <c r="B132" s="33">
        <v>10417</v>
      </c>
      <c r="C132" s="221">
        <v>8</v>
      </c>
      <c r="D132" s="58">
        <v>-0.34499999999999997</v>
      </c>
      <c r="E132" s="59" t="s">
        <v>1504</v>
      </c>
      <c r="F132" s="59" t="s">
        <v>1504</v>
      </c>
      <c r="G132" s="69">
        <v>0</v>
      </c>
      <c r="H132" s="59" t="s">
        <v>1504</v>
      </c>
      <c r="I132" s="59" t="s">
        <v>1504</v>
      </c>
      <c r="J132" s="31"/>
      <c r="K132" s="160"/>
      <c r="L132" s="156">
        <f t="shared" si="7"/>
        <v>-0.34499999999999997</v>
      </c>
      <c r="M132" s="156" t="str">
        <f t="shared" si="5"/>
        <v/>
      </c>
      <c r="N132" s="156" t="str">
        <f t="shared" si="6"/>
        <v/>
      </c>
      <c r="O132" s="156">
        <f t="shared" si="8"/>
        <v>0</v>
      </c>
      <c r="P132" s="156" t="str">
        <f t="shared" si="9"/>
        <v/>
      </c>
      <c r="Q132" s="156" t="str">
        <f t="shared" si="10"/>
        <v/>
      </c>
    </row>
    <row r="133" spans="1:18" ht="27" customHeight="1" x14ac:dyDescent="0.2">
      <c r="A133" s="49" t="s">
        <v>138</v>
      </c>
      <c r="B133" s="33">
        <v>10418</v>
      </c>
      <c r="C133" s="221">
        <v>0</v>
      </c>
      <c r="D133" s="58">
        <v>-0.35299999999999998</v>
      </c>
      <c r="E133" s="59" t="s">
        <v>1504</v>
      </c>
      <c r="F133" s="59" t="s">
        <v>1504</v>
      </c>
      <c r="G133" s="69">
        <v>0</v>
      </c>
      <c r="H133" s="59" t="s">
        <v>1504</v>
      </c>
      <c r="I133" s="58">
        <v>0.123</v>
      </c>
      <c r="J133" s="31"/>
      <c r="K133" s="160"/>
      <c r="L133" s="156">
        <f t="shared" si="7"/>
        <v>-0.35299999999999998</v>
      </c>
      <c r="M133" s="156" t="str">
        <f t="shared" si="5"/>
        <v/>
      </c>
      <c r="N133" s="156" t="str">
        <f t="shared" si="6"/>
        <v/>
      </c>
      <c r="O133" s="156">
        <f t="shared" si="8"/>
        <v>0</v>
      </c>
      <c r="P133" s="156" t="str">
        <f t="shared" si="9"/>
        <v/>
      </c>
      <c r="Q133" s="156">
        <f t="shared" si="10"/>
        <v>0.123</v>
      </c>
    </row>
    <row r="134" spans="1:18" ht="27" customHeight="1" x14ac:dyDescent="0.2">
      <c r="A134" s="49" t="s">
        <v>139</v>
      </c>
      <c r="B134" s="33">
        <v>10419</v>
      </c>
      <c r="C134" s="221">
        <v>0</v>
      </c>
      <c r="D134" s="67">
        <v>-3.056</v>
      </c>
      <c r="E134" s="68">
        <v>-0.22500000000000001</v>
      </c>
      <c r="F134" s="73">
        <v>-1.4999999999999999E-2</v>
      </c>
      <c r="G134" s="69">
        <v>0</v>
      </c>
      <c r="H134" s="59" t="s">
        <v>1504</v>
      </c>
      <c r="I134" s="58">
        <v>0.123</v>
      </c>
      <c r="J134" s="31"/>
      <c r="K134" s="2"/>
      <c r="L134" s="156">
        <f t="shared" si="7"/>
        <v>-3.056</v>
      </c>
      <c r="M134" s="156">
        <f t="shared" si="5"/>
        <v>-0.22500000000000001</v>
      </c>
      <c r="N134" s="156">
        <f t="shared" si="6"/>
        <v>-1.4999999999999999E-2</v>
      </c>
      <c r="O134" s="156">
        <f t="shared" si="8"/>
        <v>0</v>
      </c>
      <c r="P134" s="156" t="str">
        <f t="shared" si="9"/>
        <v/>
      </c>
      <c r="Q134" s="156">
        <f t="shared" si="10"/>
        <v>0.123</v>
      </c>
    </row>
    <row r="135" spans="1:18" ht="27" customHeight="1" x14ac:dyDescent="0.2">
      <c r="A135" s="49" t="s">
        <v>140</v>
      </c>
      <c r="B135" s="33">
        <v>10420</v>
      </c>
      <c r="C135" s="221">
        <v>0</v>
      </c>
      <c r="D135" s="58">
        <v>-0.34499999999999997</v>
      </c>
      <c r="E135" s="59" t="s">
        <v>1504</v>
      </c>
      <c r="F135" s="59" t="s">
        <v>1504</v>
      </c>
      <c r="G135" s="69">
        <v>0</v>
      </c>
      <c r="H135" s="59" t="s">
        <v>1504</v>
      </c>
      <c r="I135" s="58">
        <v>0.126</v>
      </c>
      <c r="J135" s="31"/>
      <c r="K135" s="2"/>
      <c r="L135" s="156">
        <f t="shared" si="7"/>
        <v>-0.34499999999999997</v>
      </c>
      <c r="M135" s="156" t="str">
        <f t="shared" si="5"/>
        <v/>
      </c>
      <c r="N135" s="156" t="str">
        <f t="shared" si="6"/>
        <v/>
      </c>
      <c r="O135" s="156">
        <f t="shared" si="8"/>
        <v>0</v>
      </c>
      <c r="P135" s="156" t="str">
        <f t="shared" si="9"/>
        <v/>
      </c>
      <c r="Q135" s="156">
        <f t="shared" si="10"/>
        <v>0.126</v>
      </c>
    </row>
    <row r="136" spans="1:18" ht="27" customHeight="1" x14ac:dyDescent="0.2">
      <c r="A136" s="49" t="s">
        <v>141</v>
      </c>
      <c r="B136" s="33">
        <v>10421</v>
      </c>
      <c r="C136" s="221">
        <v>0</v>
      </c>
      <c r="D136" s="67">
        <v>-3.0219999999999998</v>
      </c>
      <c r="E136" s="63">
        <v>-0.21199999999999999</v>
      </c>
      <c r="F136" s="73">
        <v>-1.4E-2</v>
      </c>
      <c r="G136" s="69">
        <v>0</v>
      </c>
      <c r="H136" s="59" t="s">
        <v>1504</v>
      </c>
      <c r="I136" s="58">
        <v>0.126</v>
      </c>
      <c r="J136" s="31"/>
      <c r="K136" s="2"/>
      <c r="L136" s="156">
        <f t="shared" si="7"/>
        <v>-3.0219999999999998</v>
      </c>
      <c r="M136" s="156">
        <f t="shared" si="5"/>
        <v>-0.21199999999999999</v>
      </c>
      <c r="N136" s="156">
        <f t="shared" si="6"/>
        <v>-1.4E-2</v>
      </c>
      <c r="O136" s="156">
        <f t="shared" si="8"/>
        <v>0</v>
      </c>
      <c r="P136" s="156" t="str">
        <f t="shared" si="9"/>
        <v/>
      </c>
      <c r="Q136" s="156">
        <f t="shared" si="10"/>
        <v>0.126</v>
      </c>
    </row>
    <row r="137" spans="1:18" ht="27" customHeight="1" x14ac:dyDescent="0.2">
      <c r="A137" s="49" t="s">
        <v>142</v>
      </c>
      <c r="B137" s="33">
        <v>10422</v>
      </c>
      <c r="C137" s="221">
        <v>0</v>
      </c>
      <c r="D137" s="58">
        <v>-0.35099999999999998</v>
      </c>
      <c r="E137" s="59" t="s">
        <v>1504</v>
      </c>
      <c r="F137" s="59" t="s">
        <v>1504</v>
      </c>
      <c r="G137" s="69">
        <v>23.46</v>
      </c>
      <c r="H137" s="59" t="s">
        <v>1504</v>
      </c>
      <c r="I137" s="58">
        <v>0.14399999999999999</v>
      </c>
      <c r="J137" s="31"/>
      <c r="K137" s="2"/>
      <c r="L137" s="156">
        <f t="shared" si="7"/>
        <v>-0.35099999999999998</v>
      </c>
      <c r="M137" s="156" t="str">
        <f t="shared" si="5"/>
        <v/>
      </c>
      <c r="N137" s="156" t="str">
        <f t="shared" si="6"/>
        <v/>
      </c>
      <c r="O137" s="156">
        <f t="shared" si="8"/>
        <v>23.46</v>
      </c>
      <c r="P137" s="156" t="str">
        <f t="shared" si="9"/>
        <v/>
      </c>
      <c r="Q137" s="156">
        <f t="shared" si="10"/>
        <v>0.14399999999999999</v>
      </c>
    </row>
    <row r="138" spans="1:18" ht="27" customHeight="1" x14ac:dyDescent="0.2">
      <c r="A138" s="49" t="s">
        <v>143</v>
      </c>
      <c r="B138" s="33">
        <v>10423</v>
      </c>
      <c r="C138" s="221">
        <v>0</v>
      </c>
      <c r="D138" s="67">
        <v>-3.2210000000000001</v>
      </c>
      <c r="E138" s="63">
        <v>-0.182</v>
      </c>
      <c r="F138" s="73">
        <v>-1.0999999999999999E-2</v>
      </c>
      <c r="G138" s="69">
        <v>23.46</v>
      </c>
      <c r="H138" s="59" t="s">
        <v>1504</v>
      </c>
      <c r="I138" s="58">
        <v>0.14399999999999999</v>
      </c>
      <c r="J138" s="31"/>
      <c r="K138" s="2"/>
      <c r="L138" s="156">
        <f t="shared" si="7"/>
        <v>-3.2210000000000001</v>
      </c>
      <c r="M138" s="156">
        <f t="shared" ref="M138:M192" si="11">IF(E138&lt;&gt;"",ROUND(E138,3),"")</f>
        <v>-0.182</v>
      </c>
      <c r="N138" s="156">
        <f t="shared" ref="N138:N192" si="12">IF(F138&lt;&gt;"",ROUND(F138,3),"")</f>
        <v>-1.0999999999999999E-2</v>
      </c>
      <c r="O138" s="156">
        <f t="shared" si="8"/>
        <v>23.46</v>
      </c>
      <c r="P138" s="156" t="str">
        <f t="shared" si="9"/>
        <v/>
      </c>
      <c r="Q138" s="156">
        <f t="shared" si="10"/>
        <v>0.14399999999999999</v>
      </c>
      <c r="R138" s="156"/>
    </row>
    <row r="139" spans="1:18" ht="27" customHeight="1" x14ac:dyDescent="0.2">
      <c r="A139" s="49" t="s">
        <v>144</v>
      </c>
      <c r="B139" s="33">
        <v>10424</v>
      </c>
      <c r="C139" s="221">
        <v>1</v>
      </c>
      <c r="D139" s="58">
        <v>0.56000000000000005</v>
      </c>
      <c r="E139" s="59" t="s">
        <v>1504</v>
      </c>
      <c r="F139" s="59" t="s">
        <v>1504</v>
      </c>
      <c r="G139" s="69">
        <v>0.69</v>
      </c>
      <c r="H139" s="59" t="s">
        <v>1504</v>
      </c>
      <c r="I139" s="59" t="s">
        <v>1504</v>
      </c>
      <c r="J139" s="74"/>
      <c r="K139" s="2"/>
      <c r="L139" s="156">
        <f t="shared" si="7"/>
        <v>0.56000000000000005</v>
      </c>
      <c r="M139" s="156" t="str">
        <f t="shared" si="11"/>
        <v/>
      </c>
      <c r="N139" s="156" t="str">
        <f t="shared" si="12"/>
        <v/>
      </c>
      <c r="O139" s="156">
        <f t="shared" si="8"/>
        <v>0.69</v>
      </c>
      <c r="P139" s="156" t="str">
        <f t="shared" si="9"/>
        <v/>
      </c>
      <c r="Q139" s="156" t="str">
        <f t="shared" si="10"/>
        <v/>
      </c>
      <c r="R139" s="156"/>
    </row>
    <row r="140" spans="1:18" ht="27" customHeight="1" x14ac:dyDescent="0.2">
      <c r="A140" s="49" t="s">
        <v>145</v>
      </c>
      <c r="B140" s="33">
        <v>10425</v>
      </c>
      <c r="C140" s="221">
        <v>2</v>
      </c>
      <c r="D140" s="58">
        <v>0.63800000000000001</v>
      </c>
      <c r="E140" s="58">
        <v>1.6E-2</v>
      </c>
      <c r="F140" s="59" t="s">
        <v>1504</v>
      </c>
      <c r="G140" s="69">
        <v>0.69</v>
      </c>
      <c r="H140" s="59" t="s">
        <v>1504</v>
      </c>
      <c r="I140" s="59" t="s">
        <v>1504</v>
      </c>
      <c r="J140" s="74"/>
      <c r="K140" s="2"/>
      <c r="L140" s="156">
        <f t="shared" si="7"/>
        <v>0.63800000000000001</v>
      </c>
      <c r="M140" s="156">
        <f t="shared" si="11"/>
        <v>1.6E-2</v>
      </c>
      <c r="N140" s="156" t="str">
        <f t="shared" si="12"/>
        <v/>
      </c>
      <c r="O140" s="156">
        <f t="shared" si="8"/>
        <v>0.69</v>
      </c>
      <c r="P140" s="156" t="str">
        <f t="shared" si="9"/>
        <v/>
      </c>
      <c r="Q140" s="156" t="str">
        <f t="shared" si="10"/>
        <v/>
      </c>
      <c r="R140" s="156"/>
    </row>
    <row r="141" spans="1:18" ht="27" customHeight="1" x14ac:dyDescent="0.2">
      <c r="A141" s="49" t="s">
        <v>146</v>
      </c>
      <c r="B141" s="33">
        <v>10426</v>
      </c>
      <c r="C141" s="221">
        <v>2</v>
      </c>
      <c r="D141" s="58">
        <v>0.14399999999999999</v>
      </c>
      <c r="E141" s="59" t="s">
        <v>1504</v>
      </c>
      <c r="F141" s="59" t="s">
        <v>1504</v>
      </c>
      <c r="G141" s="70" t="s">
        <v>1504</v>
      </c>
      <c r="H141" s="59" t="s">
        <v>1504</v>
      </c>
      <c r="I141" s="59" t="s">
        <v>1504</v>
      </c>
      <c r="J141" s="74"/>
      <c r="K141" s="2"/>
      <c r="L141" s="156">
        <f t="shared" si="7"/>
        <v>0.14399999999999999</v>
      </c>
      <c r="M141" s="156" t="str">
        <f t="shared" si="11"/>
        <v/>
      </c>
      <c r="N141" s="156" t="str">
        <f t="shared" si="12"/>
        <v/>
      </c>
      <c r="O141" s="156" t="str">
        <f t="shared" si="8"/>
        <v/>
      </c>
      <c r="P141" s="156" t="str">
        <f t="shared" si="9"/>
        <v/>
      </c>
      <c r="Q141" s="156" t="str">
        <f t="shared" si="10"/>
        <v/>
      </c>
    </row>
    <row r="142" spans="1:18" ht="27" customHeight="1" x14ac:dyDescent="0.2">
      <c r="A142" s="49" t="s">
        <v>147</v>
      </c>
      <c r="B142" s="33">
        <v>10427</v>
      </c>
      <c r="C142" s="221">
        <v>3</v>
      </c>
      <c r="D142" s="58">
        <v>0.42499999999999999</v>
      </c>
      <c r="E142" s="59" t="s">
        <v>1504</v>
      </c>
      <c r="F142" s="59" t="s">
        <v>1504</v>
      </c>
      <c r="G142" s="69">
        <v>1.29</v>
      </c>
      <c r="H142" s="59" t="s">
        <v>1504</v>
      </c>
      <c r="I142" s="59" t="s">
        <v>1504</v>
      </c>
      <c r="J142" s="74"/>
      <c r="K142" s="2"/>
      <c r="L142" s="156">
        <f t="shared" si="7"/>
        <v>0.42499999999999999</v>
      </c>
      <c r="M142" s="156" t="str">
        <f t="shared" si="11"/>
        <v/>
      </c>
      <c r="N142" s="156" t="str">
        <f t="shared" si="12"/>
        <v/>
      </c>
      <c r="O142" s="156">
        <f t="shared" si="8"/>
        <v>1.29</v>
      </c>
      <c r="P142" s="156" t="str">
        <f t="shared" si="9"/>
        <v/>
      </c>
      <c r="Q142" s="156" t="str">
        <f t="shared" si="10"/>
        <v/>
      </c>
    </row>
    <row r="143" spans="1:18" ht="27" customHeight="1" x14ac:dyDescent="0.2">
      <c r="A143" s="49" t="s">
        <v>148</v>
      </c>
      <c r="B143" s="33">
        <v>10428</v>
      </c>
      <c r="C143" s="221">
        <v>4</v>
      </c>
      <c r="D143" s="58">
        <v>0.49199999999999999</v>
      </c>
      <c r="E143" s="58">
        <v>1.4E-2</v>
      </c>
      <c r="F143" s="59" t="s">
        <v>1504</v>
      </c>
      <c r="G143" s="69">
        <v>1.29</v>
      </c>
      <c r="H143" s="59" t="s">
        <v>1504</v>
      </c>
      <c r="I143" s="59" t="s">
        <v>1504</v>
      </c>
      <c r="J143" s="74"/>
      <c r="K143" s="2"/>
      <c r="L143" s="156">
        <f t="shared" si="7"/>
        <v>0.49199999999999999</v>
      </c>
      <c r="M143" s="156">
        <f t="shared" si="11"/>
        <v>1.4E-2</v>
      </c>
      <c r="N143" s="156" t="str">
        <f t="shared" si="12"/>
        <v/>
      </c>
      <c r="O143" s="156">
        <f t="shared" si="8"/>
        <v>1.29</v>
      </c>
      <c r="P143" s="156" t="str">
        <f t="shared" si="9"/>
        <v/>
      </c>
      <c r="Q143" s="156" t="str">
        <f t="shared" si="10"/>
        <v/>
      </c>
    </row>
    <row r="144" spans="1:18" ht="27" customHeight="1" x14ac:dyDescent="0.2">
      <c r="A144" s="49" t="s">
        <v>149</v>
      </c>
      <c r="B144" s="33">
        <v>10429</v>
      </c>
      <c r="C144" s="221">
        <v>4</v>
      </c>
      <c r="D144" s="58">
        <v>7.0999999999999994E-2</v>
      </c>
      <c r="E144" s="59" t="s">
        <v>1504</v>
      </c>
      <c r="F144" s="59" t="s">
        <v>1504</v>
      </c>
      <c r="G144" s="70" t="s">
        <v>1504</v>
      </c>
      <c r="H144" s="59" t="s">
        <v>1504</v>
      </c>
      <c r="I144" s="59" t="s">
        <v>1504</v>
      </c>
      <c r="J144" s="74"/>
      <c r="K144" s="2"/>
      <c r="L144" s="156">
        <f t="shared" si="7"/>
        <v>7.0999999999999994E-2</v>
      </c>
      <c r="M144" s="156" t="str">
        <f t="shared" si="11"/>
        <v/>
      </c>
      <c r="N144" s="156" t="str">
        <f t="shared" si="12"/>
        <v/>
      </c>
      <c r="O144" s="156" t="str">
        <f t="shared" si="8"/>
        <v/>
      </c>
      <c r="P144" s="156" t="str">
        <f t="shared" si="9"/>
        <v/>
      </c>
      <c r="Q144" s="156" t="str">
        <f t="shared" si="10"/>
        <v/>
      </c>
    </row>
    <row r="145" spans="1:18" ht="27" customHeight="1" x14ac:dyDescent="0.2">
      <c r="A145" s="49" t="s">
        <v>150</v>
      </c>
      <c r="B145" s="33">
        <v>10430</v>
      </c>
      <c r="C145" s="221" t="s">
        <v>20</v>
      </c>
      <c r="D145" s="58">
        <v>0.48799999999999999</v>
      </c>
      <c r="E145" s="58">
        <v>1.2999999999999999E-2</v>
      </c>
      <c r="F145" s="59" t="s">
        <v>1504</v>
      </c>
      <c r="G145" s="69">
        <v>6.22</v>
      </c>
      <c r="H145" s="59" t="s">
        <v>1504</v>
      </c>
      <c r="I145" s="59" t="s">
        <v>1504</v>
      </c>
      <c r="J145" s="74"/>
      <c r="K145" s="2"/>
      <c r="L145" s="156">
        <f t="shared" si="7"/>
        <v>0.48799999999999999</v>
      </c>
      <c r="M145" s="156">
        <f t="shared" si="11"/>
        <v>1.2999999999999999E-2</v>
      </c>
      <c r="N145" s="156" t="str">
        <f t="shared" si="12"/>
        <v/>
      </c>
      <c r="O145" s="156">
        <f t="shared" si="8"/>
        <v>6.22</v>
      </c>
      <c r="P145" s="156" t="str">
        <f t="shared" si="9"/>
        <v/>
      </c>
      <c r="Q145" s="156" t="str">
        <f t="shared" si="10"/>
        <v/>
      </c>
    </row>
    <row r="146" spans="1:18" ht="27" customHeight="1" x14ac:dyDescent="0.2">
      <c r="A146" s="49" t="s">
        <v>151</v>
      </c>
      <c r="B146" s="33">
        <v>10431</v>
      </c>
      <c r="C146" s="221" t="s">
        <v>20</v>
      </c>
      <c r="D146" s="58">
        <v>0.499</v>
      </c>
      <c r="E146" s="58">
        <v>1.2E-2</v>
      </c>
      <c r="F146" s="59" t="s">
        <v>1504</v>
      </c>
      <c r="G146" s="69">
        <v>1.26</v>
      </c>
      <c r="H146" s="59" t="s">
        <v>1504</v>
      </c>
      <c r="I146" s="59" t="s">
        <v>1504</v>
      </c>
      <c r="J146" s="72"/>
      <c r="K146" s="2"/>
      <c r="L146" s="156">
        <f t="shared" si="7"/>
        <v>0.499</v>
      </c>
      <c r="M146" s="156">
        <f t="shared" si="11"/>
        <v>1.2E-2</v>
      </c>
      <c r="N146" s="156" t="str">
        <f t="shared" si="12"/>
        <v/>
      </c>
      <c r="O146" s="156">
        <f t="shared" si="8"/>
        <v>1.26</v>
      </c>
      <c r="P146" s="156" t="str">
        <f t="shared" si="9"/>
        <v/>
      </c>
      <c r="Q146" s="156" t="str">
        <f t="shared" si="10"/>
        <v/>
      </c>
    </row>
    <row r="147" spans="1:18" ht="27" customHeight="1" x14ac:dyDescent="0.2">
      <c r="A147" s="49" t="s">
        <v>152</v>
      </c>
      <c r="B147" s="33">
        <v>10432</v>
      </c>
      <c r="C147" s="221" t="s">
        <v>20</v>
      </c>
      <c r="D147" s="58">
        <v>0.46600000000000003</v>
      </c>
      <c r="E147" s="58">
        <v>7.0000000000000001E-3</v>
      </c>
      <c r="F147" s="59" t="s">
        <v>1504</v>
      </c>
      <c r="G147" s="69">
        <v>95.66</v>
      </c>
      <c r="H147" s="59" t="s">
        <v>1504</v>
      </c>
      <c r="I147" s="59" t="s">
        <v>1504</v>
      </c>
      <c r="J147" s="72"/>
      <c r="K147" s="2"/>
      <c r="L147" s="156">
        <f t="shared" si="7"/>
        <v>0.46600000000000003</v>
      </c>
      <c r="M147" s="156">
        <f t="shared" si="11"/>
        <v>7.0000000000000001E-3</v>
      </c>
      <c r="N147" s="156" t="str">
        <f t="shared" si="12"/>
        <v/>
      </c>
      <c r="O147" s="156">
        <f t="shared" si="8"/>
        <v>95.66</v>
      </c>
      <c r="P147" s="156" t="str">
        <f t="shared" si="9"/>
        <v/>
      </c>
      <c r="Q147" s="156" t="str">
        <f t="shared" si="10"/>
        <v/>
      </c>
    </row>
    <row r="148" spans="1:18" ht="27" customHeight="1" x14ac:dyDescent="0.2">
      <c r="A148" s="49" t="s">
        <v>1498</v>
      </c>
      <c r="B148" s="33">
        <v>10433</v>
      </c>
      <c r="C148" s="221">
        <v>0</v>
      </c>
      <c r="D148" s="67">
        <v>3.39</v>
      </c>
      <c r="E148" s="63">
        <v>0.16900000000000001</v>
      </c>
      <c r="F148" s="73">
        <v>1.4E-2</v>
      </c>
      <c r="G148" s="69">
        <v>0.69</v>
      </c>
      <c r="H148" s="59" t="s">
        <v>1504</v>
      </c>
      <c r="I148" s="59" t="s">
        <v>1504</v>
      </c>
      <c r="J148" s="72"/>
      <c r="K148" s="2"/>
      <c r="L148" s="156">
        <f t="shared" si="7"/>
        <v>3.39</v>
      </c>
      <c r="M148" s="156">
        <f t="shared" si="11"/>
        <v>0.16900000000000001</v>
      </c>
      <c r="N148" s="156">
        <f t="shared" si="12"/>
        <v>1.4E-2</v>
      </c>
      <c r="O148" s="156">
        <f t="shared" si="8"/>
        <v>0.69</v>
      </c>
      <c r="P148" s="156" t="str">
        <f t="shared" si="9"/>
        <v/>
      </c>
      <c r="Q148" s="156" t="str">
        <f t="shared" si="10"/>
        <v/>
      </c>
      <c r="R148" s="156"/>
    </row>
    <row r="149" spans="1:18" ht="27" customHeight="1" x14ac:dyDescent="0.2">
      <c r="A149" s="49" t="s">
        <v>1499</v>
      </c>
      <c r="B149" s="33">
        <v>10434</v>
      </c>
      <c r="C149" s="221">
        <v>0</v>
      </c>
      <c r="D149" s="67">
        <v>2.968</v>
      </c>
      <c r="E149" s="63">
        <v>0.14399999999999999</v>
      </c>
      <c r="F149" s="73">
        <v>1.2999999999999999E-2</v>
      </c>
      <c r="G149" s="69">
        <v>1.29</v>
      </c>
      <c r="H149" s="59" t="s">
        <v>1504</v>
      </c>
      <c r="I149" s="59" t="s">
        <v>1504</v>
      </c>
      <c r="J149" s="72"/>
      <c r="K149" s="2"/>
      <c r="L149" s="156">
        <f t="shared" si="7"/>
        <v>2.968</v>
      </c>
      <c r="M149" s="156">
        <f t="shared" si="11"/>
        <v>0.14399999999999999</v>
      </c>
      <c r="N149" s="156">
        <f t="shared" si="12"/>
        <v>1.2999999999999999E-2</v>
      </c>
      <c r="O149" s="156">
        <f t="shared" si="8"/>
        <v>1.29</v>
      </c>
      <c r="P149" s="156" t="str">
        <f t="shared" si="9"/>
        <v/>
      </c>
      <c r="Q149" s="156" t="str">
        <f t="shared" si="10"/>
        <v/>
      </c>
      <c r="R149" s="156"/>
    </row>
    <row r="150" spans="1:18" ht="27" customHeight="1" x14ac:dyDescent="0.2">
      <c r="A150" s="49" t="s">
        <v>153</v>
      </c>
      <c r="B150" s="33">
        <v>10435</v>
      </c>
      <c r="C150" s="221">
        <v>0</v>
      </c>
      <c r="D150" s="67">
        <v>2.621</v>
      </c>
      <c r="E150" s="63">
        <v>0.113</v>
      </c>
      <c r="F150" s="73">
        <v>0.01</v>
      </c>
      <c r="G150" s="69">
        <v>2.0699999999999998</v>
      </c>
      <c r="H150" s="69">
        <v>0.59</v>
      </c>
      <c r="I150" s="58">
        <v>9.2999999999999999E-2</v>
      </c>
      <c r="J150" s="82">
        <f>H150</f>
        <v>0.59</v>
      </c>
      <c r="K150" s="2"/>
      <c r="L150" s="156">
        <f t="shared" si="7"/>
        <v>2.621</v>
      </c>
      <c r="M150" s="156">
        <f t="shared" si="11"/>
        <v>0.113</v>
      </c>
      <c r="N150" s="156">
        <f t="shared" si="12"/>
        <v>0.01</v>
      </c>
      <c r="O150" s="156">
        <f t="shared" si="8"/>
        <v>2.0699999999999998</v>
      </c>
      <c r="P150" s="156">
        <f t="shared" si="9"/>
        <v>0.59</v>
      </c>
      <c r="Q150" s="156">
        <f t="shared" si="10"/>
        <v>9.2999999999999999E-2</v>
      </c>
      <c r="R150" s="156"/>
    </row>
    <row r="151" spans="1:18" ht="27" customHeight="1" x14ac:dyDescent="0.2">
      <c r="A151" s="49" t="s">
        <v>154</v>
      </c>
      <c r="B151" s="33">
        <v>10436</v>
      </c>
      <c r="C151" s="221">
        <v>0</v>
      </c>
      <c r="D151" s="67">
        <v>3.3</v>
      </c>
      <c r="E151" s="63">
        <v>0.11600000000000001</v>
      </c>
      <c r="F151" s="73">
        <v>1.0999999999999999E-2</v>
      </c>
      <c r="G151" s="69">
        <v>2.2200000000000002</v>
      </c>
      <c r="H151" s="69">
        <v>1.1200000000000001</v>
      </c>
      <c r="I151" s="58">
        <v>0.11</v>
      </c>
      <c r="J151" s="82">
        <f>H151</f>
        <v>1.1200000000000001</v>
      </c>
      <c r="K151" s="2"/>
      <c r="L151" s="156">
        <f t="shared" si="7"/>
        <v>3.3</v>
      </c>
      <c r="M151" s="156">
        <f t="shared" si="11"/>
        <v>0.11600000000000001</v>
      </c>
      <c r="N151" s="156">
        <f t="shared" si="12"/>
        <v>1.0999999999999999E-2</v>
      </c>
      <c r="O151" s="156">
        <f t="shared" si="8"/>
        <v>2.2200000000000002</v>
      </c>
      <c r="P151" s="156">
        <f t="shared" si="9"/>
        <v>1.1200000000000001</v>
      </c>
      <c r="Q151" s="156">
        <f t="shared" si="10"/>
        <v>0.11</v>
      </c>
      <c r="R151" s="156"/>
    </row>
    <row r="152" spans="1:18" ht="27" customHeight="1" x14ac:dyDescent="0.2">
      <c r="A152" s="49" t="s">
        <v>155</v>
      </c>
      <c r="B152" s="33">
        <v>10437</v>
      </c>
      <c r="C152" s="221">
        <v>0</v>
      </c>
      <c r="D152" s="67">
        <v>2.6890000000000001</v>
      </c>
      <c r="E152" s="63">
        <v>5.8999999999999997E-2</v>
      </c>
      <c r="F152" s="73">
        <v>6.0000000000000001E-3</v>
      </c>
      <c r="G152" s="69">
        <v>25.03</v>
      </c>
      <c r="H152" s="69">
        <v>1.62</v>
      </c>
      <c r="I152" s="58">
        <v>0.08</v>
      </c>
      <c r="J152" s="82">
        <f>H152</f>
        <v>1.62</v>
      </c>
      <c r="K152" s="2"/>
      <c r="L152" s="156">
        <f t="shared" si="7"/>
        <v>2.6890000000000001</v>
      </c>
      <c r="M152" s="156">
        <f t="shared" si="11"/>
        <v>5.8999999999999997E-2</v>
      </c>
      <c r="N152" s="156">
        <f t="shared" si="12"/>
        <v>6.0000000000000001E-3</v>
      </c>
      <c r="O152" s="156">
        <f t="shared" si="8"/>
        <v>25.03</v>
      </c>
      <c r="P152" s="156">
        <f t="shared" si="9"/>
        <v>1.62</v>
      </c>
      <c r="Q152" s="156">
        <f t="shared" si="10"/>
        <v>0.08</v>
      </c>
      <c r="R152" s="156"/>
    </row>
    <row r="153" spans="1:18" ht="27" customHeight="1" x14ac:dyDescent="0.2">
      <c r="A153" s="51" t="s">
        <v>233</v>
      </c>
      <c r="B153" s="33">
        <v>10438</v>
      </c>
      <c r="C153" s="221">
        <v>8</v>
      </c>
      <c r="D153" s="58">
        <v>0.46500000000000002</v>
      </c>
      <c r="E153" s="59" t="s">
        <v>1504</v>
      </c>
      <c r="F153" s="59" t="s">
        <v>1504</v>
      </c>
      <c r="G153" s="59" t="s">
        <v>1504</v>
      </c>
      <c r="H153" s="59" t="s">
        <v>1504</v>
      </c>
      <c r="I153" s="59" t="s">
        <v>1504</v>
      </c>
      <c r="J153" s="75"/>
      <c r="K153" s="2"/>
      <c r="L153" s="156">
        <f t="shared" si="7"/>
        <v>0.46500000000000002</v>
      </c>
      <c r="M153" s="156" t="str">
        <f t="shared" si="11"/>
        <v/>
      </c>
      <c r="N153" s="156" t="str">
        <f t="shared" si="12"/>
        <v/>
      </c>
      <c r="O153" s="156" t="str">
        <f t="shared" si="8"/>
        <v/>
      </c>
      <c r="P153" s="156" t="str">
        <f t="shared" si="9"/>
        <v/>
      </c>
      <c r="Q153" s="156" t="str">
        <f t="shared" si="10"/>
        <v/>
      </c>
      <c r="R153" s="156"/>
    </row>
    <row r="154" spans="1:18" ht="27" customHeight="1" x14ac:dyDescent="0.2">
      <c r="A154" s="51" t="s">
        <v>234</v>
      </c>
      <c r="B154" s="33">
        <v>10439</v>
      </c>
      <c r="C154" s="221">
        <v>1</v>
      </c>
      <c r="D154" s="58">
        <v>0.61199999999999999</v>
      </c>
      <c r="E154" s="59" t="s">
        <v>1504</v>
      </c>
      <c r="F154" s="59" t="s">
        <v>1504</v>
      </c>
      <c r="G154" s="59" t="s">
        <v>1504</v>
      </c>
      <c r="H154" s="59" t="s">
        <v>1504</v>
      </c>
      <c r="I154" s="59" t="s">
        <v>1504</v>
      </c>
      <c r="J154" s="75"/>
      <c r="K154" s="160"/>
      <c r="L154" s="156">
        <f t="shared" si="7"/>
        <v>0.61199999999999999</v>
      </c>
      <c r="M154" s="156" t="str">
        <f t="shared" si="11"/>
        <v/>
      </c>
      <c r="N154" s="156" t="str">
        <f t="shared" si="12"/>
        <v/>
      </c>
      <c r="O154" s="156" t="str">
        <f t="shared" si="8"/>
        <v/>
      </c>
      <c r="P154" s="156" t="str">
        <f t="shared" si="9"/>
        <v/>
      </c>
      <c r="Q154" s="156" t="str">
        <f t="shared" si="10"/>
        <v/>
      </c>
    </row>
    <row r="155" spans="1:18" ht="27" customHeight="1" x14ac:dyDescent="0.2">
      <c r="A155" s="51" t="s">
        <v>235</v>
      </c>
      <c r="B155" s="33">
        <v>10440</v>
      </c>
      <c r="C155" s="221">
        <v>1</v>
      </c>
      <c r="D155" s="58">
        <v>0.97899999999999998</v>
      </c>
      <c r="E155" s="59" t="s">
        <v>1504</v>
      </c>
      <c r="F155" s="59" t="s">
        <v>1504</v>
      </c>
      <c r="G155" s="59" t="s">
        <v>1504</v>
      </c>
      <c r="H155" s="59" t="s">
        <v>1504</v>
      </c>
      <c r="I155" s="59" t="s">
        <v>1504</v>
      </c>
      <c r="J155" s="74"/>
      <c r="K155" s="160"/>
      <c r="L155" s="156">
        <f t="shared" si="7"/>
        <v>0.97899999999999998</v>
      </c>
      <c r="M155" s="156" t="str">
        <f t="shared" si="11"/>
        <v/>
      </c>
      <c r="N155" s="156" t="str">
        <f t="shared" si="12"/>
        <v/>
      </c>
      <c r="O155" s="156" t="str">
        <f t="shared" si="8"/>
        <v/>
      </c>
      <c r="P155" s="156" t="str">
        <f t="shared" si="9"/>
        <v/>
      </c>
      <c r="Q155" s="156" t="str">
        <f t="shared" si="10"/>
        <v/>
      </c>
    </row>
    <row r="156" spans="1:18" ht="27" customHeight="1" x14ac:dyDescent="0.2">
      <c r="A156" s="51" t="s">
        <v>236</v>
      </c>
      <c r="B156" s="33">
        <v>10441</v>
      </c>
      <c r="C156" s="221">
        <v>1</v>
      </c>
      <c r="D156" s="58">
        <v>0.33800000000000002</v>
      </c>
      <c r="E156" s="59" t="s">
        <v>1504</v>
      </c>
      <c r="F156" s="59" t="s">
        <v>1504</v>
      </c>
      <c r="G156" s="59" t="s">
        <v>1504</v>
      </c>
      <c r="H156" s="59" t="s">
        <v>1504</v>
      </c>
      <c r="I156" s="59" t="s">
        <v>1504</v>
      </c>
      <c r="J156" s="74"/>
      <c r="K156" s="2"/>
      <c r="L156" s="156">
        <f t="shared" si="7"/>
        <v>0.33800000000000002</v>
      </c>
      <c r="M156" s="156" t="str">
        <f t="shared" si="11"/>
        <v/>
      </c>
      <c r="N156" s="156" t="str">
        <f t="shared" si="12"/>
        <v/>
      </c>
      <c r="O156" s="156" t="str">
        <f t="shared" si="8"/>
        <v/>
      </c>
      <c r="P156" s="156" t="str">
        <f t="shared" si="9"/>
        <v/>
      </c>
      <c r="Q156" s="156" t="str">
        <f t="shared" si="10"/>
        <v/>
      </c>
    </row>
    <row r="157" spans="1:18" ht="27" customHeight="1" x14ac:dyDescent="0.2">
      <c r="A157" s="49" t="s">
        <v>156</v>
      </c>
      <c r="B157" s="33">
        <v>10442</v>
      </c>
      <c r="C157" s="221">
        <v>0</v>
      </c>
      <c r="D157" s="80">
        <v>9.032</v>
      </c>
      <c r="E157" s="66">
        <v>0.27500000000000002</v>
      </c>
      <c r="F157" s="73">
        <v>0.16</v>
      </c>
      <c r="G157" s="59" t="s">
        <v>1504</v>
      </c>
      <c r="H157" s="59" t="s">
        <v>1504</v>
      </c>
      <c r="I157" s="59" t="s">
        <v>1504</v>
      </c>
      <c r="J157" s="74"/>
      <c r="K157" s="160"/>
      <c r="L157" s="156">
        <f t="shared" si="7"/>
        <v>9.032</v>
      </c>
      <c r="M157" s="156">
        <f t="shared" si="11"/>
        <v>0.27500000000000002</v>
      </c>
      <c r="N157" s="156">
        <f t="shared" si="12"/>
        <v>0.16</v>
      </c>
      <c r="O157" s="156" t="str">
        <f t="shared" si="8"/>
        <v/>
      </c>
      <c r="P157" s="156" t="str">
        <f t="shared" si="9"/>
        <v/>
      </c>
      <c r="Q157" s="156" t="str">
        <f t="shared" si="10"/>
        <v/>
      </c>
    </row>
    <row r="158" spans="1:18" ht="27" customHeight="1" x14ac:dyDescent="0.2">
      <c r="A158" s="49" t="s">
        <v>1500</v>
      </c>
      <c r="B158" s="33">
        <v>10443</v>
      </c>
      <c r="C158" s="221" t="s">
        <v>1482</v>
      </c>
      <c r="D158" s="58">
        <v>-0.26400000000000001</v>
      </c>
      <c r="E158" s="59" t="s">
        <v>1504</v>
      </c>
      <c r="F158" s="59" t="s">
        <v>1504</v>
      </c>
      <c r="G158" s="69">
        <v>0</v>
      </c>
      <c r="H158" s="59" t="s">
        <v>1504</v>
      </c>
      <c r="I158" s="59" t="s">
        <v>1504</v>
      </c>
      <c r="J158" s="74"/>
      <c r="K158" s="160"/>
      <c r="L158" s="156">
        <f t="shared" si="7"/>
        <v>-0.26400000000000001</v>
      </c>
      <c r="M158" s="156" t="str">
        <f t="shared" si="11"/>
        <v/>
      </c>
      <c r="N158" s="156" t="str">
        <f t="shared" si="12"/>
        <v/>
      </c>
      <c r="O158" s="156">
        <f t="shared" si="8"/>
        <v>0</v>
      </c>
      <c r="P158" s="156" t="str">
        <f t="shared" si="9"/>
        <v/>
      </c>
      <c r="Q158" s="156" t="str">
        <f t="shared" si="10"/>
        <v/>
      </c>
    </row>
    <row r="159" spans="1:18" ht="27" customHeight="1" x14ac:dyDescent="0.2">
      <c r="A159" s="49" t="s">
        <v>157</v>
      </c>
      <c r="B159" s="33">
        <v>10444</v>
      </c>
      <c r="C159" s="221">
        <v>8</v>
      </c>
      <c r="D159" s="58">
        <v>-0.25700000000000001</v>
      </c>
      <c r="E159" s="59" t="s">
        <v>1504</v>
      </c>
      <c r="F159" s="59" t="s">
        <v>1504</v>
      </c>
      <c r="G159" s="69">
        <v>0</v>
      </c>
      <c r="H159" s="59" t="s">
        <v>1504</v>
      </c>
      <c r="I159" s="59" t="s">
        <v>1504</v>
      </c>
      <c r="J159" s="74"/>
      <c r="K159" s="2"/>
      <c r="L159" s="156">
        <f t="shared" si="7"/>
        <v>-0.25700000000000001</v>
      </c>
      <c r="M159" s="156" t="str">
        <f t="shared" si="11"/>
        <v/>
      </c>
      <c r="N159" s="156" t="str">
        <f t="shared" si="12"/>
        <v/>
      </c>
      <c r="O159" s="156">
        <f t="shared" si="8"/>
        <v>0</v>
      </c>
      <c r="P159" s="156" t="str">
        <f t="shared" si="9"/>
        <v/>
      </c>
      <c r="Q159" s="156" t="str">
        <f t="shared" si="10"/>
        <v/>
      </c>
    </row>
    <row r="160" spans="1:18" ht="27" customHeight="1" x14ac:dyDescent="0.2">
      <c r="A160" s="49" t="s">
        <v>158</v>
      </c>
      <c r="B160" s="33">
        <v>10445</v>
      </c>
      <c r="C160" s="221">
        <v>0</v>
      </c>
      <c r="D160" s="58">
        <v>-0.26400000000000001</v>
      </c>
      <c r="E160" s="59" t="s">
        <v>1504</v>
      </c>
      <c r="F160" s="59" t="s">
        <v>1504</v>
      </c>
      <c r="G160" s="69">
        <v>0</v>
      </c>
      <c r="H160" s="59" t="s">
        <v>1504</v>
      </c>
      <c r="I160" s="58">
        <v>9.1999999999999998E-2</v>
      </c>
      <c r="J160" s="74"/>
      <c r="K160" s="2"/>
      <c r="L160" s="156">
        <f t="shared" si="7"/>
        <v>-0.26400000000000001</v>
      </c>
      <c r="M160" s="156" t="str">
        <f t="shared" si="11"/>
        <v/>
      </c>
      <c r="N160" s="156" t="str">
        <f t="shared" si="12"/>
        <v/>
      </c>
      <c r="O160" s="156">
        <f t="shared" si="8"/>
        <v>0</v>
      </c>
      <c r="P160" s="156" t="str">
        <f t="shared" si="9"/>
        <v/>
      </c>
      <c r="Q160" s="156">
        <f t="shared" si="10"/>
        <v>9.1999999999999998E-2</v>
      </c>
    </row>
    <row r="161" spans="1:18" ht="27" customHeight="1" x14ac:dyDescent="0.2">
      <c r="A161" s="49" t="s">
        <v>159</v>
      </c>
      <c r="B161" s="33">
        <v>10446</v>
      </c>
      <c r="C161" s="221">
        <v>0</v>
      </c>
      <c r="D161" s="67">
        <v>-2.2799999999999998</v>
      </c>
      <c r="E161" s="63">
        <v>-0.16800000000000001</v>
      </c>
      <c r="F161" s="73">
        <v>-1.2E-2</v>
      </c>
      <c r="G161" s="69">
        <v>0</v>
      </c>
      <c r="H161" s="59" t="s">
        <v>1504</v>
      </c>
      <c r="I161" s="58">
        <v>9.1999999999999998E-2</v>
      </c>
      <c r="J161" s="74"/>
      <c r="K161" s="2"/>
      <c r="L161" s="156">
        <f t="shared" si="7"/>
        <v>-2.2799999999999998</v>
      </c>
      <c r="M161" s="156">
        <f t="shared" si="11"/>
        <v>-0.16800000000000001</v>
      </c>
      <c r="N161" s="156">
        <f t="shared" si="12"/>
        <v>-1.2E-2</v>
      </c>
      <c r="O161" s="156">
        <f t="shared" si="8"/>
        <v>0</v>
      </c>
      <c r="P161" s="156" t="str">
        <f t="shared" si="9"/>
        <v/>
      </c>
      <c r="Q161" s="156">
        <f t="shared" si="10"/>
        <v>9.1999999999999998E-2</v>
      </c>
    </row>
    <row r="162" spans="1:18" ht="27" customHeight="1" x14ac:dyDescent="0.2">
      <c r="A162" s="49" t="s">
        <v>160</v>
      </c>
      <c r="B162" s="33">
        <v>10447</v>
      </c>
      <c r="C162" s="221">
        <v>0</v>
      </c>
      <c r="D162" s="58">
        <v>-0.25700000000000001</v>
      </c>
      <c r="E162" s="59" t="s">
        <v>1504</v>
      </c>
      <c r="F162" s="59" t="s">
        <v>1504</v>
      </c>
      <c r="G162" s="69">
        <v>0</v>
      </c>
      <c r="H162" s="59" t="s">
        <v>1504</v>
      </c>
      <c r="I162" s="58">
        <v>9.4E-2</v>
      </c>
      <c r="J162" s="74"/>
      <c r="K162" s="2"/>
      <c r="L162" s="156">
        <f t="shared" si="7"/>
        <v>-0.25700000000000001</v>
      </c>
      <c r="M162" s="156" t="str">
        <f t="shared" si="11"/>
        <v/>
      </c>
      <c r="N162" s="156" t="str">
        <f t="shared" si="12"/>
        <v/>
      </c>
      <c r="O162" s="156">
        <f t="shared" si="8"/>
        <v>0</v>
      </c>
      <c r="P162" s="156" t="str">
        <f t="shared" si="9"/>
        <v/>
      </c>
      <c r="Q162" s="156">
        <f t="shared" si="10"/>
        <v>9.4E-2</v>
      </c>
    </row>
    <row r="163" spans="1:18" ht="27" customHeight="1" x14ac:dyDescent="0.2">
      <c r="A163" s="49" t="s">
        <v>161</v>
      </c>
      <c r="B163" s="33">
        <v>10448</v>
      </c>
      <c r="C163" s="221">
        <v>0</v>
      </c>
      <c r="D163" s="67">
        <v>-2.254</v>
      </c>
      <c r="E163" s="63">
        <v>-0.158</v>
      </c>
      <c r="F163" s="73">
        <v>-0.01</v>
      </c>
      <c r="G163" s="69">
        <v>0</v>
      </c>
      <c r="H163" s="59" t="s">
        <v>1504</v>
      </c>
      <c r="I163" s="58">
        <v>9.4E-2</v>
      </c>
      <c r="J163" s="74"/>
      <c r="K163" s="2"/>
      <c r="L163" s="156">
        <f t="shared" si="7"/>
        <v>-2.254</v>
      </c>
      <c r="M163" s="156">
        <f t="shared" si="11"/>
        <v>-0.158</v>
      </c>
      <c r="N163" s="156">
        <f t="shared" si="12"/>
        <v>-0.01</v>
      </c>
      <c r="O163" s="156">
        <f t="shared" si="8"/>
        <v>0</v>
      </c>
      <c r="P163" s="156" t="str">
        <f t="shared" si="9"/>
        <v/>
      </c>
      <c r="Q163" s="156">
        <f t="shared" si="10"/>
        <v>9.4E-2</v>
      </c>
      <c r="R163" s="156"/>
    </row>
    <row r="164" spans="1:18" ht="27" customHeight="1" x14ac:dyDescent="0.2">
      <c r="A164" s="49" t="s">
        <v>162</v>
      </c>
      <c r="B164" s="33">
        <v>10449</v>
      </c>
      <c r="C164" s="221">
        <v>0</v>
      </c>
      <c r="D164" s="58">
        <v>-0.26200000000000001</v>
      </c>
      <c r="E164" s="59" t="s">
        <v>1504</v>
      </c>
      <c r="F164" s="59" t="s">
        <v>1504</v>
      </c>
      <c r="G164" s="69">
        <v>17.489999999999998</v>
      </c>
      <c r="H164" s="59" t="s">
        <v>1504</v>
      </c>
      <c r="I164" s="58">
        <v>0.107</v>
      </c>
      <c r="J164" s="74"/>
      <c r="K164" s="2"/>
      <c r="L164" s="156">
        <f t="shared" si="7"/>
        <v>-0.26200000000000001</v>
      </c>
      <c r="M164" s="156" t="str">
        <f t="shared" si="11"/>
        <v/>
      </c>
      <c r="N164" s="156" t="str">
        <f t="shared" si="12"/>
        <v/>
      </c>
      <c r="O164" s="156">
        <f t="shared" si="8"/>
        <v>17.489999999999998</v>
      </c>
      <c r="P164" s="156" t="str">
        <f t="shared" si="9"/>
        <v/>
      </c>
      <c r="Q164" s="156">
        <f t="shared" si="10"/>
        <v>0.107</v>
      </c>
      <c r="R164" s="156"/>
    </row>
    <row r="165" spans="1:18" ht="27" customHeight="1" x14ac:dyDescent="0.2">
      <c r="A165" s="49" t="s">
        <v>163</v>
      </c>
      <c r="B165" s="33">
        <v>10450</v>
      </c>
      <c r="C165" s="221">
        <v>0</v>
      </c>
      <c r="D165" s="67">
        <v>-2.403</v>
      </c>
      <c r="E165" s="63">
        <v>-0.13500000000000001</v>
      </c>
      <c r="F165" s="73">
        <v>-8.0000000000000002E-3</v>
      </c>
      <c r="G165" s="69">
        <v>17.489999999999998</v>
      </c>
      <c r="H165" s="59" t="s">
        <v>1504</v>
      </c>
      <c r="I165" s="58">
        <v>0.107</v>
      </c>
      <c r="J165" s="31"/>
      <c r="K165" s="2"/>
      <c r="L165" s="156">
        <f t="shared" si="7"/>
        <v>-2.403</v>
      </c>
      <c r="M165" s="156">
        <f t="shared" si="11"/>
        <v>-0.13500000000000001</v>
      </c>
      <c r="N165" s="156">
        <f t="shared" si="12"/>
        <v>-8.0000000000000002E-3</v>
      </c>
      <c r="O165" s="156">
        <f t="shared" si="8"/>
        <v>17.489999999999998</v>
      </c>
      <c r="P165" s="156" t="str">
        <f t="shared" si="9"/>
        <v/>
      </c>
      <c r="Q165" s="156">
        <f t="shared" si="10"/>
        <v>0.107</v>
      </c>
      <c r="R165" s="156"/>
    </row>
    <row r="166" spans="1:18" ht="27" customHeight="1" x14ac:dyDescent="0.2">
      <c r="A166" s="49" t="s">
        <v>164</v>
      </c>
      <c r="B166" s="33">
        <v>10451</v>
      </c>
      <c r="C166" s="221">
        <v>1</v>
      </c>
      <c r="D166" s="58">
        <v>0.19500000000000001</v>
      </c>
      <c r="E166" s="59" t="s">
        <v>1504</v>
      </c>
      <c r="F166" s="59" t="s">
        <v>1504</v>
      </c>
      <c r="G166" s="69">
        <v>0.24</v>
      </c>
      <c r="H166" s="59" t="s">
        <v>1504</v>
      </c>
      <c r="I166" s="59" t="s">
        <v>1504</v>
      </c>
      <c r="J166" s="74"/>
      <c r="K166" s="2"/>
      <c r="L166" s="156">
        <f t="shared" si="7"/>
        <v>0.19500000000000001</v>
      </c>
      <c r="M166" s="156" t="str">
        <f t="shared" si="11"/>
        <v/>
      </c>
      <c r="N166" s="156" t="str">
        <f t="shared" si="12"/>
        <v/>
      </c>
      <c r="O166" s="156">
        <f t="shared" si="8"/>
        <v>0.24</v>
      </c>
      <c r="P166" s="156" t="str">
        <f t="shared" si="9"/>
        <v/>
      </c>
      <c r="Q166" s="156" t="str">
        <f t="shared" si="10"/>
        <v/>
      </c>
    </row>
    <row r="167" spans="1:18" ht="27" customHeight="1" x14ac:dyDescent="0.2">
      <c r="A167" s="49" t="s">
        <v>165</v>
      </c>
      <c r="B167" s="33">
        <v>10452</v>
      </c>
      <c r="C167" s="221">
        <v>2</v>
      </c>
      <c r="D167" s="58">
        <v>0.222</v>
      </c>
      <c r="E167" s="58">
        <v>5.0000000000000001E-3</v>
      </c>
      <c r="F167" s="59" t="s">
        <v>1504</v>
      </c>
      <c r="G167" s="69">
        <v>0.24</v>
      </c>
      <c r="H167" s="59" t="s">
        <v>1504</v>
      </c>
      <c r="I167" s="59" t="s">
        <v>1504</v>
      </c>
      <c r="J167" s="74"/>
      <c r="K167" s="2"/>
      <c r="L167" s="156">
        <f t="shared" si="7"/>
        <v>0.222</v>
      </c>
      <c r="M167" s="156">
        <f t="shared" si="11"/>
        <v>5.0000000000000001E-3</v>
      </c>
      <c r="N167" s="156" t="str">
        <f t="shared" si="12"/>
        <v/>
      </c>
      <c r="O167" s="156">
        <f t="shared" si="8"/>
        <v>0.24</v>
      </c>
      <c r="P167" s="156" t="str">
        <f t="shared" si="9"/>
        <v/>
      </c>
      <c r="Q167" s="156" t="str">
        <f t="shared" si="10"/>
        <v/>
      </c>
    </row>
    <row r="168" spans="1:18" ht="27" customHeight="1" x14ac:dyDescent="0.2">
      <c r="A168" s="49" t="s">
        <v>166</v>
      </c>
      <c r="B168" s="33">
        <v>10453</v>
      </c>
      <c r="C168" s="221">
        <v>2</v>
      </c>
      <c r="D168" s="58">
        <v>0.05</v>
      </c>
      <c r="E168" s="59" t="s">
        <v>1504</v>
      </c>
      <c r="F168" s="59" t="s">
        <v>1504</v>
      </c>
      <c r="G168" s="59" t="s">
        <v>1504</v>
      </c>
      <c r="H168" s="59" t="s">
        <v>1504</v>
      </c>
      <c r="I168" s="59" t="s">
        <v>1504</v>
      </c>
      <c r="J168" s="74"/>
      <c r="K168" s="2"/>
      <c r="L168" s="156">
        <f t="shared" si="7"/>
        <v>0.05</v>
      </c>
      <c r="M168" s="156" t="str">
        <f t="shared" si="11"/>
        <v/>
      </c>
      <c r="N168" s="156" t="str">
        <f t="shared" si="12"/>
        <v/>
      </c>
      <c r="O168" s="156" t="str">
        <f t="shared" si="8"/>
        <v/>
      </c>
      <c r="P168" s="156" t="str">
        <f t="shared" si="9"/>
        <v/>
      </c>
      <c r="Q168" s="156" t="str">
        <f t="shared" si="10"/>
        <v/>
      </c>
    </row>
    <row r="169" spans="1:18" ht="27" customHeight="1" x14ac:dyDescent="0.2">
      <c r="A169" s="49" t="s">
        <v>167</v>
      </c>
      <c r="B169" s="33">
        <v>10454</v>
      </c>
      <c r="C169" s="221">
        <v>3</v>
      </c>
      <c r="D169" s="58">
        <v>0.14799999999999999</v>
      </c>
      <c r="E169" s="59" t="s">
        <v>1504</v>
      </c>
      <c r="F169" s="59" t="s">
        <v>1504</v>
      </c>
      <c r="G169" s="69">
        <v>0.45</v>
      </c>
      <c r="H169" s="59" t="s">
        <v>1504</v>
      </c>
      <c r="I169" s="59" t="s">
        <v>1504</v>
      </c>
      <c r="J169" s="74"/>
      <c r="K169" s="2"/>
      <c r="L169" s="156">
        <f t="shared" si="7"/>
        <v>0.14799999999999999</v>
      </c>
      <c r="M169" s="156" t="str">
        <f t="shared" si="11"/>
        <v/>
      </c>
      <c r="N169" s="156" t="str">
        <f t="shared" si="12"/>
        <v/>
      </c>
      <c r="O169" s="156">
        <f t="shared" si="8"/>
        <v>0.45</v>
      </c>
      <c r="P169" s="156" t="str">
        <f t="shared" si="9"/>
        <v/>
      </c>
      <c r="Q169" s="156" t="str">
        <f t="shared" si="10"/>
        <v/>
      </c>
    </row>
    <row r="170" spans="1:18" ht="27" customHeight="1" x14ac:dyDescent="0.2">
      <c r="A170" s="49" t="s">
        <v>168</v>
      </c>
      <c r="B170" s="33">
        <v>10455</v>
      </c>
      <c r="C170" s="221">
        <v>4</v>
      </c>
      <c r="D170" s="58">
        <v>0.17100000000000001</v>
      </c>
      <c r="E170" s="58">
        <v>5.0000000000000001E-3</v>
      </c>
      <c r="F170" s="59" t="s">
        <v>1504</v>
      </c>
      <c r="G170" s="69">
        <v>0.45</v>
      </c>
      <c r="H170" s="59" t="s">
        <v>1504</v>
      </c>
      <c r="I170" s="59" t="s">
        <v>1504</v>
      </c>
      <c r="J170" s="74"/>
      <c r="K170" s="2"/>
      <c r="L170" s="156">
        <f t="shared" si="7"/>
        <v>0.17100000000000001</v>
      </c>
      <c r="M170" s="156">
        <f t="shared" si="11"/>
        <v>5.0000000000000001E-3</v>
      </c>
      <c r="N170" s="156" t="str">
        <f t="shared" si="12"/>
        <v/>
      </c>
      <c r="O170" s="156">
        <f t="shared" si="8"/>
        <v>0.45</v>
      </c>
      <c r="P170" s="156" t="str">
        <f t="shared" si="9"/>
        <v/>
      </c>
      <c r="Q170" s="156" t="str">
        <f t="shared" si="10"/>
        <v/>
      </c>
    </row>
    <row r="171" spans="1:18" ht="27" customHeight="1" x14ac:dyDescent="0.2">
      <c r="A171" s="49" t="s">
        <v>169</v>
      </c>
      <c r="B171" s="33">
        <v>10456</v>
      </c>
      <c r="C171" s="221">
        <v>4</v>
      </c>
      <c r="D171" s="58">
        <v>2.5000000000000001E-2</v>
      </c>
      <c r="E171" s="59" t="s">
        <v>1504</v>
      </c>
      <c r="F171" s="59" t="s">
        <v>1504</v>
      </c>
      <c r="G171" s="59" t="s">
        <v>1504</v>
      </c>
      <c r="H171" s="59" t="s">
        <v>1504</v>
      </c>
      <c r="I171" s="59" t="s">
        <v>1504</v>
      </c>
      <c r="J171" s="74"/>
      <c r="K171" s="2"/>
      <c r="L171" s="156">
        <f t="shared" si="7"/>
        <v>2.5000000000000001E-2</v>
      </c>
      <c r="M171" s="156" t="str">
        <f t="shared" si="11"/>
        <v/>
      </c>
      <c r="N171" s="156" t="str">
        <f t="shared" si="12"/>
        <v/>
      </c>
      <c r="O171" s="156" t="str">
        <f t="shared" si="8"/>
        <v/>
      </c>
      <c r="P171" s="156" t="str">
        <f t="shared" si="9"/>
        <v/>
      </c>
      <c r="Q171" s="156" t="str">
        <f t="shared" si="10"/>
        <v/>
      </c>
    </row>
    <row r="172" spans="1:18" ht="27" customHeight="1" x14ac:dyDescent="0.2">
      <c r="A172" s="49" t="s">
        <v>170</v>
      </c>
      <c r="B172" s="33">
        <v>10457</v>
      </c>
      <c r="C172" s="221" t="s">
        <v>20</v>
      </c>
      <c r="D172" s="58">
        <v>0.17</v>
      </c>
      <c r="E172" s="58">
        <v>4.0000000000000001E-3</v>
      </c>
      <c r="F172" s="59" t="s">
        <v>1504</v>
      </c>
      <c r="G172" s="69">
        <v>2.16</v>
      </c>
      <c r="H172" s="59" t="s">
        <v>1504</v>
      </c>
      <c r="I172" s="59" t="s">
        <v>1504</v>
      </c>
      <c r="J172" s="74"/>
      <c r="K172" s="2"/>
      <c r="L172" s="156">
        <f t="shared" si="7"/>
        <v>0.17</v>
      </c>
      <c r="M172" s="156">
        <f t="shared" si="11"/>
        <v>4.0000000000000001E-3</v>
      </c>
      <c r="N172" s="156" t="str">
        <f t="shared" si="12"/>
        <v/>
      </c>
      <c r="O172" s="156">
        <f t="shared" si="8"/>
        <v>2.16</v>
      </c>
      <c r="P172" s="156" t="str">
        <f t="shared" si="9"/>
        <v/>
      </c>
      <c r="Q172" s="156" t="str">
        <f t="shared" si="10"/>
        <v/>
      </c>
    </row>
    <row r="173" spans="1:18" ht="27" customHeight="1" x14ac:dyDescent="0.2">
      <c r="A173" s="49" t="s">
        <v>171</v>
      </c>
      <c r="B173" s="33">
        <v>10458</v>
      </c>
      <c r="C173" s="221" t="s">
        <v>20</v>
      </c>
      <c r="D173" s="58">
        <v>0.17299999999999999</v>
      </c>
      <c r="E173" s="58">
        <v>4.0000000000000001E-3</v>
      </c>
      <c r="F173" s="59" t="s">
        <v>1504</v>
      </c>
      <c r="G173" s="69">
        <v>0.44</v>
      </c>
      <c r="H173" s="59" t="s">
        <v>1504</v>
      </c>
      <c r="I173" s="59" t="s">
        <v>1504</v>
      </c>
      <c r="J173" s="72"/>
      <c r="K173" s="2"/>
      <c r="L173" s="156">
        <f t="shared" si="7"/>
        <v>0.17299999999999999</v>
      </c>
      <c r="M173" s="156">
        <f t="shared" si="11"/>
        <v>4.0000000000000001E-3</v>
      </c>
      <c r="N173" s="156" t="str">
        <f t="shared" si="12"/>
        <v/>
      </c>
      <c r="O173" s="156">
        <f t="shared" si="8"/>
        <v>0.44</v>
      </c>
      <c r="P173" s="156" t="str">
        <f t="shared" si="9"/>
        <v/>
      </c>
      <c r="Q173" s="156" t="str">
        <f t="shared" si="10"/>
        <v/>
      </c>
      <c r="R173" s="156"/>
    </row>
    <row r="174" spans="1:18" ht="27" customHeight="1" x14ac:dyDescent="0.2">
      <c r="A174" s="49" t="s">
        <v>172</v>
      </c>
      <c r="B174" s="33">
        <v>10459</v>
      </c>
      <c r="C174" s="221" t="s">
        <v>20</v>
      </c>
      <c r="D174" s="58">
        <v>0.16200000000000001</v>
      </c>
      <c r="E174" s="58">
        <v>2E-3</v>
      </c>
      <c r="F174" s="59" t="s">
        <v>1504</v>
      </c>
      <c r="G174" s="69">
        <v>33.24</v>
      </c>
      <c r="H174" s="59" t="s">
        <v>1504</v>
      </c>
      <c r="I174" s="59" t="s">
        <v>1504</v>
      </c>
      <c r="J174" s="72"/>
      <c r="K174" s="2"/>
      <c r="L174" s="156">
        <f t="shared" si="7"/>
        <v>0.16200000000000001</v>
      </c>
      <c r="M174" s="156">
        <f t="shared" si="11"/>
        <v>2E-3</v>
      </c>
      <c r="N174" s="156" t="str">
        <f t="shared" si="12"/>
        <v/>
      </c>
      <c r="O174" s="156">
        <f t="shared" si="8"/>
        <v>33.24</v>
      </c>
      <c r="P174" s="156" t="str">
        <f t="shared" si="9"/>
        <v/>
      </c>
      <c r="Q174" s="156" t="str">
        <f t="shared" si="10"/>
        <v/>
      </c>
      <c r="R174" s="156"/>
    </row>
    <row r="175" spans="1:18" ht="27" customHeight="1" x14ac:dyDescent="0.2">
      <c r="A175" s="49" t="s">
        <v>1501</v>
      </c>
      <c r="B175" s="33">
        <v>10460</v>
      </c>
      <c r="C175" s="221">
        <v>0</v>
      </c>
      <c r="D175" s="67">
        <v>1.1779999999999999</v>
      </c>
      <c r="E175" s="63">
        <v>5.8999999999999997E-2</v>
      </c>
      <c r="F175" s="73">
        <v>5.0000000000000001E-3</v>
      </c>
      <c r="G175" s="69">
        <v>0.24</v>
      </c>
      <c r="H175" s="59" t="s">
        <v>1504</v>
      </c>
      <c r="I175" s="59" t="s">
        <v>1504</v>
      </c>
      <c r="J175" s="72"/>
      <c r="K175" s="2"/>
      <c r="L175" s="156">
        <f t="shared" si="7"/>
        <v>1.1779999999999999</v>
      </c>
      <c r="M175" s="156">
        <f t="shared" si="11"/>
        <v>5.8999999999999997E-2</v>
      </c>
      <c r="N175" s="156">
        <f t="shared" si="12"/>
        <v>5.0000000000000001E-3</v>
      </c>
      <c r="O175" s="156">
        <f t="shared" si="8"/>
        <v>0.24</v>
      </c>
      <c r="P175" s="156" t="str">
        <f t="shared" si="9"/>
        <v/>
      </c>
      <c r="Q175" s="156" t="str">
        <f t="shared" si="10"/>
        <v/>
      </c>
      <c r="R175" s="156"/>
    </row>
    <row r="176" spans="1:18" ht="27" customHeight="1" x14ac:dyDescent="0.2">
      <c r="A176" s="49" t="s">
        <v>1502</v>
      </c>
      <c r="B176" s="33">
        <v>10461</v>
      </c>
      <c r="C176" s="221">
        <v>0</v>
      </c>
      <c r="D176" s="67">
        <v>1.0309999999999999</v>
      </c>
      <c r="E176" s="63">
        <v>0.05</v>
      </c>
      <c r="F176" s="73">
        <v>4.0000000000000001E-3</v>
      </c>
      <c r="G176" s="69">
        <v>0.45</v>
      </c>
      <c r="H176" s="59" t="s">
        <v>1504</v>
      </c>
      <c r="I176" s="59" t="s">
        <v>1504</v>
      </c>
      <c r="J176" s="72"/>
      <c r="K176" s="2"/>
      <c r="L176" s="156">
        <f t="shared" si="7"/>
        <v>1.0309999999999999</v>
      </c>
      <c r="M176" s="156">
        <f t="shared" si="11"/>
        <v>0.05</v>
      </c>
      <c r="N176" s="156">
        <f t="shared" si="12"/>
        <v>4.0000000000000001E-3</v>
      </c>
      <c r="O176" s="156">
        <f t="shared" si="8"/>
        <v>0.45</v>
      </c>
      <c r="P176" s="156" t="str">
        <f t="shared" si="9"/>
        <v/>
      </c>
      <c r="Q176" s="156" t="str">
        <f t="shared" si="10"/>
        <v/>
      </c>
      <c r="R176" s="156"/>
    </row>
    <row r="177" spans="1:18" ht="27" customHeight="1" x14ac:dyDescent="0.2">
      <c r="A177" s="49" t="s">
        <v>173</v>
      </c>
      <c r="B177" s="33">
        <v>10462</v>
      </c>
      <c r="C177" s="221">
        <v>0</v>
      </c>
      <c r="D177" s="67">
        <v>0.91100000000000003</v>
      </c>
      <c r="E177" s="63">
        <v>3.9E-2</v>
      </c>
      <c r="F177" s="73">
        <v>3.0000000000000001E-3</v>
      </c>
      <c r="G177" s="69">
        <v>0.72</v>
      </c>
      <c r="H177" s="69">
        <v>0.2</v>
      </c>
      <c r="I177" s="58">
        <v>3.2000000000000001E-2</v>
      </c>
      <c r="J177" s="82">
        <f>H177</f>
        <v>0.2</v>
      </c>
      <c r="K177" s="2"/>
      <c r="L177" s="156">
        <f t="shared" si="7"/>
        <v>0.91100000000000003</v>
      </c>
      <c r="M177" s="156">
        <f t="shared" si="11"/>
        <v>3.9E-2</v>
      </c>
      <c r="N177" s="156">
        <f t="shared" si="12"/>
        <v>3.0000000000000001E-3</v>
      </c>
      <c r="O177" s="156">
        <f t="shared" si="8"/>
        <v>0.72</v>
      </c>
      <c r="P177" s="156">
        <f t="shared" si="9"/>
        <v>0.2</v>
      </c>
      <c r="Q177" s="156">
        <f t="shared" si="10"/>
        <v>3.2000000000000001E-2</v>
      </c>
      <c r="R177" s="156"/>
    </row>
    <row r="178" spans="1:18" ht="27" customHeight="1" x14ac:dyDescent="0.2">
      <c r="A178" s="49" t="s">
        <v>174</v>
      </c>
      <c r="B178" s="33">
        <v>10463</v>
      </c>
      <c r="C178" s="221">
        <v>0</v>
      </c>
      <c r="D178" s="67">
        <v>1.147</v>
      </c>
      <c r="E178" s="63">
        <v>0.04</v>
      </c>
      <c r="F178" s="73">
        <v>4.0000000000000001E-3</v>
      </c>
      <c r="G178" s="69">
        <v>0.77</v>
      </c>
      <c r="H178" s="69">
        <v>0.39</v>
      </c>
      <c r="I178" s="58">
        <v>3.7999999999999999E-2</v>
      </c>
      <c r="J178" s="82">
        <f>H178</f>
        <v>0.39</v>
      </c>
      <c r="K178" s="2"/>
      <c r="L178" s="156">
        <f t="shared" si="7"/>
        <v>1.147</v>
      </c>
      <c r="M178" s="156">
        <f t="shared" si="11"/>
        <v>0.04</v>
      </c>
      <c r="N178" s="156">
        <f t="shared" si="12"/>
        <v>4.0000000000000001E-3</v>
      </c>
      <c r="O178" s="156">
        <f t="shared" si="8"/>
        <v>0.77</v>
      </c>
      <c r="P178" s="156">
        <f t="shared" si="9"/>
        <v>0.39</v>
      </c>
      <c r="Q178" s="156">
        <f t="shared" si="10"/>
        <v>3.7999999999999999E-2</v>
      </c>
      <c r="R178" s="156"/>
    </row>
    <row r="179" spans="1:18" ht="27.75" customHeight="1" x14ac:dyDescent="0.2">
      <c r="A179" s="49" t="s">
        <v>175</v>
      </c>
      <c r="B179" s="33">
        <v>10464</v>
      </c>
      <c r="C179" s="221">
        <v>0</v>
      </c>
      <c r="D179" s="67">
        <v>0.93400000000000005</v>
      </c>
      <c r="E179" s="63">
        <v>0.02</v>
      </c>
      <c r="F179" s="73">
        <v>2E-3</v>
      </c>
      <c r="G179" s="69">
        <v>8.6999999999999993</v>
      </c>
      <c r="H179" s="69">
        <v>0.56000000000000005</v>
      </c>
      <c r="I179" s="58">
        <v>2.8000000000000001E-2</v>
      </c>
      <c r="J179" s="82">
        <f>H179</f>
        <v>0.56000000000000005</v>
      </c>
      <c r="L179" s="156">
        <f t="shared" si="7"/>
        <v>0.93400000000000005</v>
      </c>
      <c r="M179" s="156">
        <f t="shared" si="11"/>
        <v>0.02</v>
      </c>
      <c r="N179" s="156">
        <f t="shared" si="12"/>
        <v>2E-3</v>
      </c>
      <c r="O179" s="156">
        <f t="shared" si="8"/>
        <v>8.6999999999999993</v>
      </c>
      <c r="P179" s="156">
        <f t="shared" si="9"/>
        <v>0.56000000000000005</v>
      </c>
      <c r="Q179" s="156">
        <f t="shared" si="10"/>
        <v>2.8000000000000001E-2</v>
      </c>
    </row>
    <row r="180" spans="1:18" ht="27.75" customHeight="1" x14ac:dyDescent="0.2">
      <c r="A180" s="51" t="s">
        <v>237</v>
      </c>
      <c r="B180" s="33">
        <v>10465</v>
      </c>
      <c r="C180" s="221">
        <v>8</v>
      </c>
      <c r="D180" s="58">
        <v>0.161</v>
      </c>
      <c r="E180" s="59" t="s">
        <v>1504</v>
      </c>
      <c r="F180" s="59" t="s">
        <v>1504</v>
      </c>
      <c r="G180" s="59" t="s">
        <v>1504</v>
      </c>
      <c r="H180" s="59" t="s">
        <v>1504</v>
      </c>
      <c r="I180" s="59" t="s">
        <v>1504</v>
      </c>
      <c r="J180" s="75"/>
      <c r="L180" s="156">
        <f t="shared" si="7"/>
        <v>0.161</v>
      </c>
      <c r="M180" s="156" t="str">
        <f t="shared" si="11"/>
        <v/>
      </c>
      <c r="N180" s="156" t="str">
        <f t="shared" si="12"/>
        <v/>
      </c>
      <c r="O180" s="156" t="str">
        <f t="shared" si="8"/>
        <v/>
      </c>
      <c r="P180" s="156" t="str">
        <f t="shared" si="9"/>
        <v/>
      </c>
      <c r="Q180" s="156" t="str">
        <f t="shared" si="10"/>
        <v/>
      </c>
    </row>
    <row r="181" spans="1:18" ht="27.75" customHeight="1" x14ac:dyDescent="0.2">
      <c r="A181" s="51" t="s">
        <v>238</v>
      </c>
      <c r="B181" s="33">
        <v>10466</v>
      </c>
      <c r="C181" s="221">
        <v>1</v>
      </c>
      <c r="D181" s="58">
        <v>0.21299999999999999</v>
      </c>
      <c r="E181" s="59" t="s">
        <v>1504</v>
      </c>
      <c r="F181" s="59" t="s">
        <v>1504</v>
      </c>
      <c r="G181" s="59" t="s">
        <v>1504</v>
      </c>
      <c r="H181" s="59" t="s">
        <v>1504</v>
      </c>
      <c r="I181" s="59" t="s">
        <v>1504</v>
      </c>
      <c r="J181" s="75"/>
      <c r="L181" s="156">
        <f t="shared" si="7"/>
        <v>0.21299999999999999</v>
      </c>
      <c r="M181" s="156" t="str">
        <f t="shared" si="11"/>
        <v/>
      </c>
      <c r="N181" s="156" t="str">
        <f t="shared" si="12"/>
        <v/>
      </c>
      <c r="O181" s="156" t="str">
        <f t="shared" si="8"/>
        <v/>
      </c>
      <c r="P181" s="156" t="str">
        <f t="shared" si="9"/>
        <v/>
      </c>
      <c r="Q181" s="156" t="str">
        <f t="shared" si="10"/>
        <v/>
      </c>
    </row>
    <row r="182" spans="1:18" ht="27.75" customHeight="1" x14ac:dyDescent="0.2">
      <c r="A182" s="51" t="s">
        <v>239</v>
      </c>
      <c r="B182" s="33">
        <v>10467</v>
      </c>
      <c r="C182" s="221">
        <v>1</v>
      </c>
      <c r="D182" s="58">
        <v>0.34</v>
      </c>
      <c r="E182" s="59" t="s">
        <v>1504</v>
      </c>
      <c r="F182" s="59" t="s">
        <v>1504</v>
      </c>
      <c r="G182" s="59" t="s">
        <v>1504</v>
      </c>
      <c r="H182" s="59" t="s">
        <v>1504</v>
      </c>
      <c r="I182" s="59" t="s">
        <v>1504</v>
      </c>
      <c r="J182" s="74"/>
      <c r="L182" s="156">
        <f t="shared" si="7"/>
        <v>0.34</v>
      </c>
      <c r="M182" s="156" t="str">
        <f t="shared" si="11"/>
        <v/>
      </c>
      <c r="N182" s="156" t="str">
        <f t="shared" si="12"/>
        <v/>
      </c>
      <c r="O182" s="156" t="str">
        <f t="shared" si="8"/>
        <v/>
      </c>
      <c r="P182" s="156" t="str">
        <f t="shared" si="9"/>
        <v/>
      </c>
      <c r="Q182" s="156" t="str">
        <f t="shared" si="10"/>
        <v/>
      </c>
    </row>
    <row r="183" spans="1:18" ht="27.75" customHeight="1" x14ac:dyDescent="0.2">
      <c r="A183" s="51" t="s">
        <v>240</v>
      </c>
      <c r="B183" s="33">
        <v>10468</v>
      </c>
      <c r="C183" s="221">
        <v>1</v>
      </c>
      <c r="D183" s="58">
        <v>0.11700000000000001</v>
      </c>
      <c r="E183" s="59" t="s">
        <v>1504</v>
      </c>
      <c r="F183" s="59" t="s">
        <v>1504</v>
      </c>
      <c r="G183" s="59" t="s">
        <v>1504</v>
      </c>
      <c r="H183" s="59" t="s">
        <v>1504</v>
      </c>
      <c r="I183" s="59" t="s">
        <v>1504</v>
      </c>
      <c r="J183" s="74"/>
      <c r="L183" s="156">
        <f t="shared" si="7"/>
        <v>0.11700000000000001</v>
      </c>
      <c r="M183" s="156" t="str">
        <f t="shared" si="11"/>
        <v/>
      </c>
      <c r="N183" s="156" t="str">
        <f t="shared" si="12"/>
        <v/>
      </c>
      <c r="O183" s="156" t="str">
        <f t="shared" si="8"/>
        <v/>
      </c>
      <c r="P183" s="156" t="str">
        <f t="shared" si="9"/>
        <v/>
      </c>
      <c r="Q183" s="156" t="str">
        <f t="shared" si="10"/>
        <v/>
      </c>
    </row>
    <row r="184" spans="1:18" ht="27.75" customHeight="1" x14ac:dyDescent="0.2">
      <c r="A184" s="49" t="s">
        <v>176</v>
      </c>
      <c r="B184" s="33">
        <v>10469</v>
      </c>
      <c r="C184" s="221">
        <v>0</v>
      </c>
      <c r="D184" s="80">
        <v>3.1389999999999998</v>
      </c>
      <c r="E184" s="66">
        <v>9.6000000000000002E-2</v>
      </c>
      <c r="F184" s="73">
        <v>5.5E-2</v>
      </c>
      <c r="G184" s="59" t="s">
        <v>1504</v>
      </c>
      <c r="H184" s="59" t="s">
        <v>1504</v>
      </c>
      <c r="I184" s="59" t="s">
        <v>1504</v>
      </c>
      <c r="J184" s="74"/>
      <c r="L184" s="156">
        <f t="shared" si="7"/>
        <v>3.1389999999999998</v>
      </c>
      <c r="M184" s="156">
        <f t="shared" si="11"/>
        <v>9.6000000000000002E-2</v>
      </c>
      <c r="N184" s="156">
        <f t="shared" si="12"/>
        <v>5.5E-2</v>
      </c>
      <c r="O184" s="156" t="str">
        <f t="shared" si="8"/>
        <v/>
      </c>
      <c r="P184" s="156" t="str">
        <f t="shared" si="9"/>
        <v/>
      </c>
      <c r="Q184" s="156" t="str">
        <f t="shared" si="10"/>
        <v/>
      </c>
    </row>
    <row r="185" spans="1:18" ht="27.75" customHeight="1" x14ac:dyDescent="0.2">
      <c r="A185" s="49" t="s">
        <v>1503</v>
      </c>
      <c r="B185" s="33">
        <v>10470</v>
      </c>
      <c r="C185" s="221" t="s">
        <v>1482</v>
      </c>
      <c r="D185" s="58">
        <v>-9.1999999999999998E-2</v>
      </c>
      <c r="E185" s="59" t="s">
        <v>1504</v>
      </c>
      <c r="F185" s="59" t="s">
        <v>1504</v>
      </c>
      <c r="G185" s="69">
        <v>0</v>
      </c>
      <c r="H185" s="59" t="s">
        <v>1504</v>
      </c>
      <c r="I185" s="59" t="s">
        <v>1504</v>
      </c>
      <c r="J185" s="74"/>
      <c r="L185" s="156">
        <f t="shared" si="7"/>
        <v>-9.1999999999999998E-2</v>
      </c>
      <c r="M185" s="156" t="str">
        <f t="shared" si="11"/>
        <v/>
      </c>
      <c r="N185" s="156" t="str">
        <f t="shared" si="12"/>
        <v/>
      </c>
      <c r="O185" s="156">
        <f t="shared" si="8"/>
        <v>0</v>
      </c>
      <c r="P185" s="156" t="str">
        <f t="shared" si="9"/>
        <v/>
      </c>
      <c r="Q185" s="156" t="str">
        <f t="shared" si="10"/>
        <v/>
      </c>
    </row>
    <row r="186" spans="1:18" ht="27.75" customHeight="1" x14ac:dyDescent="0.2">
      <c r="A186" s="49" t="s">
        <v>177</v>
      </c>
      <c r="B186" s="33">
        <v>10471</v>
      </c>
      <c r="C186" s="221">
        <v>8</v>
      </c>
      <c r="D186" s="58">
        <v>-8.8999999999999996E-2</v>
      </c>
      <c r="E186" s="59" t="s">
        <v>1504</v>
      </c>
      <c r="F186" s="59" t="s">
        <v>1504</v>
      </c>
      <c r="G186" s="69">
        <v>0</v>
      </c>
      <c r="H186" s="59" t="s">
        <v>1504</v>
      </c>
      <c r="I186" s="59" t="s">
        <v>1504</v>
      </c>
      <c r="J186" s="74"/>
      <c r="L186" s="156">
        <f t="shared" si="7"/>
        <v>-8.8999999999999996E-2</v>
      </c>
      <c r="M186" s="156" t="str">
        <f t="shared" si="11"/>
        <v/>
      </c>
      <c r="N186" s="156" t="str">
        <f t="shared" si="12"/>
        <v/>
      </c>
      <c r="O186" s="156">
        <f t="shared" si="8"/>
        <v>0</v>
      </c>
      <c r="P186" s="156" t="str">
        <f t="shared" si="9"/>
        <v/>
      </c>
      <c r="Q186" s="156" t="str">
        <f t="shared" si="10"/>
        <v/>
      </c>
    </row>
    <row r="187" spans="1:18" ht="27.75" customHeight="1" x14ac:dyDescent="0.2">
      <c r="A187" s="49" t="s">
        <v>178</v>
      </c>
      <c r="B187" s="33">
        <v>10472</v>
      </c>
      <c r="C187" s="221">
        <v>0</v>
      </c>
      <c r="D187" s="58">
        <v>-9.1999999999999998E-2</v>
      </c>
      <c r="E187" s="59" t="s">
        <v>1504</v>
      </c>
      <c r="F187" s="59" t="s">
        <v>1504</v>
      </c>
      <c r="G187" s="69">
        <v>0</v>
      </c>
      <c r="H187" s="59" t="s">
        <v>1504</v>
      </c>
      <c r="I187" s="58">
        <v>3.2000000000000001E-2</v>
      </c>
      <c r="J187" s="74"/>
      <c r="L187" s="156">
        <f t="shared" ref="L187:L192" si="13">IF(D187&lt;&gt;"",ROUND(D187,3),"")</f>
        <v>-9.1999999999999998E-2</v>
      </c>
      <c r="M187" s="156" t="str">
        <f t="shared" si="11"/>
        <v/>
      </c>
      <c r="N187" s="156" t="str">
        <f t="shared" si="12"/>
        <v/>
      </c>
      <c r="O187" s="156">
        <f t="shared" ref="O187:O192" si="14">IF(G187&lt;&gt;"",ROUND(G187,2),"")</f>
        <v>0</v>
      </c>
      <c r="P187" s="156" t="str">
        <f t="shared" ref="P187:P192" si="15">IF(H187&lt;&gt;"",ROUND(H187,2),"")</f>
        <v/>
      </c>
      <c r="Q187" s="156">
        <f t="shared" ref="Q187:Q192" si="16">IF(I187&lt;&gt;"",ROUND(I187,3),"")</f>
        <v>3.2000000000000001E-2</v>
      </c>
    </row>
    <row r="188" spans="1:18" ht="27.75" customHeight="1" x14ac:dyDescent="0.2">
      <c r="A188" s="49" t="s">
        <v>179</v>
      </c>
      <c r="B188" s="33">
        <v>10473</v>
      </c>
      <c r="C188" s="221">
        <v>0</v>
      </c>
      <c r="D188" s="67">
        <v>-0.79200000000000004</v>
      </c>
      <c r="E188" s="63">
        <v>-5.8000000000000003E-2</v>
      </c>
      <c r="F188" s="73">
        <v>-4.0000000000000001E-3</v>
      </c>
      <c r="G188" s="69">
        <v>0</v>
      </c>
      <c r="H188" s="59" t="s">
        <v>1504</v>
      </c>
      <c r="I188" s="58">
        <v>3.2000000000000001E-2</v>
      </c>
      <c r="J188" s="74"/>
      <c r="L188" s="156">
        <f t="shared" si="13"/>
        <v>-0.79200000000000004</v>
      </c>
      <c r="M188" s="156">
        <f t="shared" si="11"/>
        <v>-5.8000000000000003E-2</v>
      </c>
      <c r="N188" s="156">
        <f t="shared" si="12"/>
        <v>-4.0000000000000001E-3</v>
      </c>
      <c r="O188" s="156">
        <f t="shared" si="14"/>
        <v>0</v>
      </c>
      <c r="P188" s="156" t="str">
        <f t="shared" si="15"/>
        <v/>
      </c>
      <c r="Q188" s="156">
        <f t="shared" si="16"/>
        <v>3.2000000000000001E-2</v>
      </c>
    </row>
    <row r="189" spans="1:18" ht="27.75" customHeight="1" x14ac:dyDescent="0.2">
      <c r="A189" s="49" t="s">
        <v>180</v>
      </c>
      <c r="B189" s="33">
        <v>10474</v>
      </c>
      <c r="C189" s="221">
        <v>0</v>
      </c>
      <c r="D189" s="58">
        <v>-8.8999999999999996E-2</v>
      </c>
      <c r="E189" s="59" t="s">
        <v>1504</v>
      </c>
      <c r="F189" s="59" t="s">
        <v>1504</v>
      </c>
      <c r="G189" s="69">
        <v>0</v>
      </c>
      <c r="H189" s="59" t="s">
        <v>1504</v>
      </c>
      <c r="I189" s="58">
        <v>3.3000000000000002E-2</v>
      </c>
      <c r="J189" s="74"/>
      <c r="L189" s="156">
        <f t="shared" si="13"/>
        <v>-8.8999999999999996E-2</v>
      </c>
      <c r="M189" s="156" t="str">
        <f t="shared" si="11"/>
        <v/>
      </c>
      <c r="N189" s="156" t="str">
        <f t="shared" si="12"/>
        <v/>
      </c>
      <c r="O189" s="156">
        <f t="shared" si="14"/>
        <v>0</v>
      </c>
      <c r="P189" s="156" t="str">
        <f t="shared" si="15"/>
        <v/>
      </c>
      <c r="Q189" s="156">
        <f t="shared" si="16"/>
        <v>3.3000000000000002E-2</v>
      </c>
    </row>
    <row r="190" spans="1:18" ht="27.75" customHeight="1" x14ac:dyDescent="0.2">
      <c r="A190" s="49" t="s">
        <v>181</v>
      </c>
      <c r="B190" s="33">
        <v>10475</v>
      </c>
      <c r="C190" s="221">
        <v>0</v>
      </c>
      <c r="D190" s="67">
        <v>-0.78300000000000003</v>
      </c>
      <c r="E190" s="63">
        <v>-5.5E-2</v>
      </c>
      <c r="F190" s="73">
        <v>-4.0000000000000001E-3</v>
      </c>
      <c r="G190" s="69">
        <v>0</v>
      </c>
      <c r="H190" s="59" t="s">
        <v>1504</v>
      </c>
      <c r="I190" s="58">
        <v>3.3000000000000002E-2</v>
      </c>
      <c r="J190" s="74"/>
      <c r="L190" s="156">
        <f t="shared" si="13"/>
        <v>-0.78300000000000003</v>
      </c>
      <c r="M190" s="156">
        <f t="shared" si="11"/>
        <v>-5.5E-2</v>
      </c>
      <c r="N190" s="156">
        <f t="shared" si="12"/>
        <v>-4.0000000000000001E-3</v>
      </c>
      <c r="O190" s="156">
        <f t="shared" si="14"/>
        <v>0</v>
      </c>
      <c r="P190" s="156" t="str">
        <f t="shared" si="15"/>
        <v/>
      </c>
      <c r="Q190" s="156">
        <f t="shared" si="16"/>
        <v>3.3000000000000002E-2</v>
      </c>
    </row>
    <row r="191" spans="1:18" ht="27.75" customHeight="1" x14ac:dyDescent="0.2">
      <c r="A191" s="49" t="s">
        <v>182</v>
      </c>
      <c r="B191" s="33">
        <v>10476</v>
      </c>
      <c r="C191" s="221">
        <v>0</v>
      </c>
      <c r="D191" s="58">
        <v>-9.0999999999999998E-2</v>
      </c>
      <c r="E191" s="59" t="s">
        <v>1504</v>
      </c>
      <c r="F191" s="59" t="s">
        <v>1504</v>
      </c>
      <c r="G191" s="69">
        <v>6.08</v>
      </c>
      <c r="H191" s="59" t="s">
        <v>1504</v>
      </c>
      <c r="I191" s="58">
        <v>3.6999999999999998E-2</v>
      </c>
      <c r="J191" s="74"/>
      <c r="L191" s="156">
        <f t="shared" si="13"/>
        <v>-9.0999999999999998E-2</v>
      </c>
      <c r="M191" s="156" t="str">
        <f t="shared" si="11"/>
        <v/>
      </c>
      <c r="N191" s="156" t="str">
        <f t="shared" si="12"/>
        <v/>
      </c>
      <c r="O191" s="156">
        <f t="shared" si="14"/>
        <v>6.08</v>
      </c>
      <c r="P191" s="156" t="str">
        <f t="shared" si="15"/>
        <v/>
      </c>
      <c r="Q191" s="156">
        <f t="shared" si="16"/>
        <v>3.6999999999999998E-2</v>
      </c>
    </row>
    <row r="192" spans="1:18" ht="27.75" customHeight="1" x14ac:dyDescent="0.2">
      <c r="A192" s="49" t="s">
        <v>183</v>
      </c>
      <c r="B192" s="33">
        <v>10477</v>
      </c>
      <c r="C192" s="221">
        <v>0</v>
      </c>
      <c r="D192" s="67">
        <v>-0.83499999999999996</v>
      </c>
      <c r="E192" s="63">
        <v>-4.7E-2</v>
      </c>
      <c r="F192" s="73">
        <v>-3.0000000000000001E-3</v>
      </c>
      <c r="G192" s="69">
        <v>6.08</v>
      </c>
      <c r="H192" s="59" t="s">
        <v>1504</v>
      </c>
      <c r="I192" s="58">
        <v>3.6999999999999998E-2</v>
      </c>
      <c r="J192" s="31"/>
      <c r="L192" s="156">
        <f t="shared" si="13"/>
        <v>-0.83499999999999996</v>
      </c>
      <c r="M192" s="156">
        <f t="shared" si="11"/>
        <v>-4.7E-2</v>
      </c>
      <c r="N192" s="156">
        <f t="shared" si="12"/>
        <v>-3.0000000000000001E-3</v>
      </c>
      <c r="O192" s="156">
        <f t="shared" si="14"/>
        <v>6.08</v>
      </c>
      <c r="P192" s="156" t="str">
        <f t="shared" si="15"/>
        <v/>
      </c>
      <c r="Q192" s="156">
        <f t="shared" si="16"/>
        <v>3.6999999999999998E-2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7:J57"/>
    <mergeCell ref="A2:J2"/>
    <mergeCell ref="F4:J4"/>
    <mergeCell ref="F5:G5"/>
    <mergeCell ref="F6:G6"/>
    <mergeCell ref="F7:G7"/>
    <mergeCell ref="F8:G8"/>
    <mergeCell ref="F9:G9"/>
    <mergeCell ref="F10:G10"/>
    <mergeCell ref="F11:G11"/>
    <mergeCell ref="H11:J11"/>
    <mergeCell ref="B10:D10"/>
    <mergeCell ref="A4:D4"/>
    <mergeCell ref="B8:D8"/>
    <mergeCell ref="H9:J9"/>
  </mergeCells>
  <phoneticPr fontId="4"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9"/>
  <sheetViews>
    <sheetView topLeftCell="A311" zoomScale="70" zoomScaleNormal="70" zoomScaleSheetLayoutView="100" workbookViewId="0">
      <selection activeCell="L341" sqref="L341"/>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88</v>
      </c>
      <c r="B1" s="3"/>
      <c r="D1" s="3"/>
      <c r="E1" s="3"/>
      <c r="F1" s="3"/>
      <c r="G1" s="10"/>
      <c r="H1" s="4"/>
      <c r="I1" s="4"/>
    </row>
    <row r="2" spans="1:9" ht="47.25" customHeight="1" x14ac:dyDescent="0.2">
      <c r="A2" s="232" t="str">
        <f>Overview!B4&amp; " - Effective from "&amp;Overview!D4&amp;" - "&amp;Overview!E4&amp;" LLF Time Periods"</f>
        <v>Western Power Distribution (East Midlands) plc - Effective from 1 April 2015 - Final LLF Time Periods</v>
      </c>
      <c r="B2" s="232"/>
      <c r="C2" s="232"/>
      <c r="D2" s="232"/>
      <c r="E2" s="232"/>
    </row>
    <row r="3" spans="1:9" ht="19.5" customHeight="1" x14ac:dyDescent="0.2">
      <c r="A3" s="282" t="s">
        <v>80</v>
      </c>
      <c r="B3" s="24" t="s">
        <v>54</v>
      </c>
      <c r="C3" s="24" t="s">
        <v>55</v>
      </c>
      <c r="D3" s="24" t="s">
        <v>56</v>
      </c>
      <c r="E3" s="24" t="s">
        <v>57</v>
      </c>
    </row>
    <row r="4" spans="1:9" ht="19.5" customHeight="1" x14ac:dyDescent="0.2">
      <c r="A4" s="283"/>
      <c r="B4" s="24" t="s">
        <v>591</v>
      </c>
      <c r="C4" s="24" t="s">
        <v>592</v>
      </c>
      <c r="D4" s="24" t="s">
        <v>593</v>
      </c>
      <c r="E4" s="24" t="s">
        <v>594</v>
      </c>
    </row>
    <row r="5" spans="1:9" ht="25.5" x14ac:dyDescent="0.2">
      <c r="A5" s="135" t="s">
        <v>597</v>
      </c>
      <c r="B5" s="140"/>
      <c r="C5" s="140"/>
      <c r="D5" s="26" t="s">
        <v>598</v>
      </c>
      <c r="E5" s="26" t="s">
        <v>599</v>
      </c>
    </row>
    <row r="6" spans="1:9" ht="25.5" x14ac:dyDescent="0.2">
      <c r="A6" s="135" t="s">
        <v>600</v>
      </c>
      <c r="B6" s="26" t="s">
        <v>601</v>
      </c>
      <c r="C6" s="25" t="s">
        <v>602</v>
      </c>
      <c r="D6" s="26" t="s">
        <v>598</v>
      </c>
      <c r="E6" s="26" t="s">
        <v>603</v>
      </c>
    </row>
    <row r="7" spans="1:9" ht="25.5" x14ac:dyDescent="0.2">
      <c r="A7" s="135" t="s">
        <v>83</v>
      </c>
      <c r="B7" s="140"/>
      <c r="C7" s="140"/>
      <c r="D7" s="26" t="s">
        <v>598</v>
      </c>
      <c r="E7" s="26" t="s">
        <v>599</v>
      </c>
    </row>
    <row r="8" spans="1:9" ht="25.5" customHeight="1" x14ac:dyDescent="0.2">
      <c r="A8" s="136" t="s">
        <v>81</v>
      </c>
      <c r="B8" s="279" t="s">
        <v>82</v>
      </c>
      <c r="C8" s="280"/>
      <c r="D8" s="280"/>
      <c r="E8" s="281"/>
    </row>
    <row r="9" spans="1:9" s="15" customFormat="1" x14ac:dyDescent="0.2">
      <c r="A9" s="14"/>
      <c r="B9" s="13"/>
      <c r="C9" s="13"/>
      <c r="D9" s="13"/>
      <c r="E9" s="13"/>
    </row>
    <row r="10" spans="1:9" x14ac:dyDescent="0.2">
      <c r="A10" s="12"/>
      <c r="B10" s="13"/>
      <c r="C10" s="13"/>
      <c r="D10" s="13"/>
      <c r="E10" s="13"/>
    </row>
    <row r="11" spans="1:9" ht="21.95" customHeight="1" x14ac:dyDescent="0.2">
      <c r="A11" s="238" t="s">
        <v>595</v>
      </c>
      <c r="B11" s="284"/>
      <c r="C11" s="284"/>
      <c r="D11" s="284"/>
      <c r="E11" s="284"/>
      <c r="F11" s="239"/>
    </row>
    <row r="12" spans="1:9" ht="21.95" customHeight="1" x14ac:dyDescent="0.2">
      <c r="A12" s="238" t="s">
        <v>53</v>
      </c>
      <c r="B12" s="284"/>
      <c r="C12" s="284"/>
      <c r="D12" s="284"/>
      <c r="E12" s="284"/>
      <c r="F12" s="239"/>
    </row>
    <row r="13" spans="1:9" ht="21.95" customHeight="1" x14ac:dyDescent="0.2">
      <c r="A13" s="24" t="s">
        <v>596</v>
      </c>
      <c r="B13" s="24" t="s">
        <v>54</v>
      </c>
      <c r="C13" s="24" t="s">
        <v>55</v>
      </c>
      <c r="D13" s="24" t="s">
        <v>56</v>
      </c>
      <c r="E13" s="24" t="s">
        <v>57</v>
      </c>
      <c r="F13" s="24" t="s">
        <v>58</v>
      </c>
    </row>
    <row r="14" spans="1:9" ht="140.25" x14ac:dyDescent="0.2">
      <c r="A14" s="1" t="s">
        <v>1467</v>
      </c>
      <c r="B14" s="137">
        <v>1.093</v>
      </c>
      <c r="C14" s="137">
        <v>1.085</v>
      </c>
      <c r="D14" s="137">
        <v>1.073</v>
      </c>
      <c r="E14" s="137">
        <v>1.0780000000000001</v>
      </c>
      <c r="F14" s="1" t="s">
        <v>1477</v>
      </c>
    </row>
    <row r="15" spans="1:9" ht="29.25" customHeight="1" x14ac:dyDescent="0.2">
      <c r="A15" s="1" t="s">
        <v>1468</v>
      </c>
      <c r="B15" s="137">
        <v>1.0529999999999999</v>
      </c>
      <c r="C15" s="137">
        <v>1.0509999999999999</v>
      </c>
      <c r="D15" s="137">
        <v>1.0509999999999999</v>
      </c>
      <c r="E15" s="137">
        <v>1.0489999999999999</v>
      </c>
      <c r="F15" s="1" t="s">
        <v>1475</v>
      </c>
    </row>
    <row r="16" spans="1:9" ht="102" x14ac:dyDescent="0.2">
      <c r="A16" s="1" t="s">
        <v>1469</v>
      </c>
      <c r="B16" s="137">
        <v>1.034</v>
      </c>
      <c r="C16" s="137">
        <v>1.032</v>
      </c>
      <c r="D16" s="137">
        <v>1.0289999999999999</v>
      </c>
      <c r="E16" s="137">
        <v>1.03</v>
      </c>
      <c r="F16" s="1" t="s">
        <v>1718</v>
      </c>
    </row>
    <row r="17" spans="1:6" ht="17.25" customHeight="1" x14ac:dyDescent="0.2">
      <c r="A17" s="1" t="s">
        <v>1470</v>
      </c>
      <c r="B17" s="137">
        <v>1.018</v>
      </c>
      <c r="C17" s="137">
        <v>1.018</v>
      </c>
      <c r="D17" s="137">
        <v>1.02</v>
      </c>
      <c r="E17" s="137">
        <v>1.018</v>
      </c>
      <c r="F17" s="1" t="s">
        <v>1476</v>
      </c>
    </row>
    <row r="18" spans="1:6" ht="17.25" customHeight="1" x14ac:dyDescent="0.2">
      <c r="A18" s="1" t="s">
        <v>1471</v>
      </c>
      <c r="B18" s="137">
        <v>1.01</v>
      </c>
      <c r="C18" s="137">
        <v>1.01</v>
      </c>
      <c r="D18" s="137">
        <v>1.0109999999999999</v>
      </c>
      <c r="E18" s="137">
        <v>1.01</v>
      </c>
      <c r="F18" s="1" t="s">
        <v>1476</v>
      </c>
    </row>
    <row r="19" spans="1:6" ht="17.25" customHeight="1" x14ac:dyDescent="0.2">
      <c r="A19" s="1" t="s">
        <v>1472</v>
      </c>
      <c r="B19" s="137">
        <v>1.0069999999999999</v>
      </c>
      <c r="C19" s="137">
        <v>1.0069999999999999</v>
      </c>
      <c r="D19" s="137">
        <v>1.01</v>
      </c>
      <c r="E19" s="137">
        <v>1.008</v>
      </c>
      <c r="F19" s="1" t="s">
        <v>1476</v>
      </c>
    </row>
    <row r="20" spans="1:6" ht="17.25" customHeight="1" x14ac:dyDescent="0.2">
      <c r="A20" s="1" t="s">
        <v>1473</v>
      </c>
      <c r="B20" s="137">
        <v>1.008</v>
      </c>
      <c r="C20" s="137">
        <v>1.008</v>
      </c>
      <c r="D20" s="137">
        <v>1.0089999999999999</v>
      </c>
      <c r="E20" s="137">
        <v>1.008</v>
      </c>
      <c r="F20" s="1" t="s">
        <v>1476</v>
      </c>
    </row>
    <row r="21" spans="1:6" ht="17.25" customHeight="1" x14ac:dyDescent="0.2">
      <c r="A21" s="1" t="s">
        <v>1474</v>
      </c>
      <c r="B21" s="137">
        <v>1.002</v>
      </c>
      <c r="C21" s="137">
        <v>1.002</v>
      </c>
      <c r="D21" s="137">
        <v>1.002</v>
      </c>
      <c r="E21" s="137">
        <v>1.002</v>
      </c>
      <c r="F21" s="1" t="s">
        <v>1476</v>
      </c>
    </row>
    <row r="23" spans="1:6" ht="21.95" customHeight="1" x14ac:dyDescent="0.2">
      <c r="A23" s="238" t="s">
        <v>520</v>
      </c>
      <c r="B23" s="284"/>
      <c r="C23" s="284"/>
      <c r="D23" s="284"/>
      <c r="E23" s="284"/>
      <c r="F23" s="239"/>
    </row>
    <row r="24" spans="1:6" ht="21.95" customHeight="1" x14ac:dyDescent="0.2">
      <c r="A24" s="238" t="s">
        <v>60</v>
      </c>
      <c r="B24" s="284"/>
      <c r="C24" s="284"/>
      <c r="D24" s="284"/>
      <c r="E24" s="284"/>
      <c r="F24" s="239"/>
    </row>
    <row r="25" spans="1:6" ht="21.95" customHeight="1" x14ac:dyDescent="0.2">
      <c r="A25" s="24" t="s">
        <v>59</v>
      </c>
      <c r="B25" s="24" t="s">
        <v>54</v>
      </c>
      <c r="C25" s="24" t="s">
        <v>55</v>
      </c>
      <c r="D25" s="24" t="s">
        <v>56</v>
      </c>
      <c r="E25" s="24" t="s">
        <v>57</v>
      </c>
      <c r="F25" s="24" t="s">
        <v>58</v>
      </c>
    </row>
    <row r="26" spans="1:6" x14ac:dyDescent="0.2">
      <c r="A26" s="138" t="s">
        <v>1189</v>
      </c>
      <c r="B26" s="137">
        <v>1.01</v>
      </c>
      <c r="C26" s="137">
        <v>1.01</v>
      </c>
      <c r="D26" s="137">
        <v>1.0109999999999999</v>
      </c>
      <c r="E26" s="137">
        <v>1.01</v>
      </c>
      <c r="F26" s="139">
        <v>784</v>
      </c>
    </row>
    <row r="27" spans="1:6" x14ac:dyDescent="0.2">
      <c r="A27" s="138" t="s">
        <v>1190</v>
      </c>
      <c r="B27" s="137">
        <v>1.01</v>
      </c>
      <c r="C27" s="137">
        <v>1.01</v>
      </c>
      <c r="D27" s="137">
        <v>1.0109999999999999</v>
      </c>
      <c r="E27" s="137">
        <v>1.01</v>
      </c>
      <c r="F27" s="139">
        <v>785</v>
      </c>
    </row>
    <row r="28" spans="1:6" x14ac:dyDescent="0.2">
      <c r="A28" s="138" t="s">
        <v>1191</v>
      </c>
      <c r="B28" s="137">
        <v>1.01</v>
      </c>
      <c r="C28" s="137">
        <v>1.01</v>
      </c>
      <c r="D28" s="137">
        <v>1.0109999999999999</v>
      </c>
      <c r="E28" s="137">
        <v>1.01</v>
      </c>
      <c r="F28" s="139">
        <v>786</v>
      </c>
    </row>
    <row r="29" spans="1:6" x14ac:dyDescent="0.2">
      <c r="A29" s="138" t="s">
        <v>1192</v>
      </c>
      <c r="B29" s="137">
        <v>1.01</v>
      </c>
      <c r="C29" s="137">
        <v>1.01</v>
      </c>
      <c r="D29" s="137">
        <v>1.0109999999999999</v>
      </c>
      <c r="E29" s="137">
        <v>1.01</v>
      </c>
      <c r="F29" s="139">
        <v>787</v>
      </c>
    </row>
    <row r="30" spans="1:6" x14ac:dyDescent="0.2">
      <c r="A30" s="138" t="s">
        <v>1193</v>
      </c>
      <c r="B30" s="137">
        <v>1.0089999999999999</v>
      </c>
      <c r="C30" s="137">
        <v>1.0089999999999999</v>
      </c>
      <c r="D30" s="137">
        <v>1.008</v>
      </c>
      <c r="E30" s="137">
        <v>1.0089999999999999</v>
      </c>
      <c r="F30" s="139">
        <v>824</v>
      </c>
    </row>
    <row r="31" spans="1:6" x14ac:dyDescent="0.2">
      <c r="A31" s="138" t="s">
        <v>1194</v>
      </c>
      <c r="B31" s="137">
        <v>1.016</v>
      </c>
      <c r="C31" s="137">
        <v>1.016</v>
      </c>
      <c r="D31" s="137">
        <v>1.0149999999999999</v>
      </c>
      <c r="E31" s="137">
        <v>1.0149999999999999</v>
      </c>
      <c r="F31" s="139">
        <v>825</v>
      </c>
    </row>
    <row r="32" spans="1:6" x14ac:dyDescent="0.2">
      <c r="A32" s="138" t="s">
        <v>1195</v>
      </c>
      <c r="B32" s="137">
        <v>1</v>
      </c>
      <c r="C32" s="137">
        <v>1</v>
      </c>
      <c r="D32" s="137">
        <v>1</v>
      </c>
      <c r="E32" s="137">
        <v>1</v>
      </c>
      <c r="F32" s="139">
        <v>826</v>
      </c>
    </row>
    <row r="33" spans="1:6" x14ac:dyDescent="0.2">
      <c r="A33" s="138" t="s">
        <v>1196</v>
      </c>
      <c r="B33" s="137">
        <v>1.0269999999999999</v>
      </c>
      <c r="C33" s="137">
        <v>1.0269999999999999</v>
      </c>
      <c r="D33" s="137">
        <v>1.026</v>
      </c>
      <c r="E33" s="137">
        <v>1.0269999999999999</v>
      </c>
      <c r="F33" s="139">
        <v>827</v>
      </c>
    </row>
    <row r="34" spans="1:6" x14ac:dyDescent="0.2">
      <c r="A34" s="138" t="s">
        <v>1197</v>
      </c>
      <c r="B34" s="137">
        <v>1.014</v>
      </c>
      <c r="C34" s="137">
        <v>1.014</v>
      </c>
      <c r="D34" s="137">
        <v>1.0129999999999999</v>
      </c>
      <c r="E34" s="137">
        <v>1.014</v>
      </c>
      <c r="F34" s="139">
        <v>828</v>
      </c>
    </row>
    <row r="35" spans="1:6" x14ac:dyDescent="0.2">
      <c r="A35" s="138" t="s">
        <v>1198</v>
      </c>
      <c r="B35" s="137">
        <v>1.0089999999999999</v>
      </c>
      <c r="C35" s="137">
        <v>1.0089999999999999</v>
      </c>
      <c r="D35" s="137">
        <v>1.0089999999999999</v>
      </c>
      <c r="E35" s="137">
        <v>1.0089999999999999</v>
      </c>
      <c r="F35" s="139">
        <v>829</v>
      </c>
    </row>
    <row r="36" spans="1:6" x14ac:dyDescent="0.2">
      <c r="A36" s="138" t="s">
        <v>1199</v>
      </c>
      <c r="B36" s="137">
        <v>1.0129999999999999</v>
      </c>
      <c r="C36" s="137">
        <v>1.0129999999999999</v>
      </c>
      <c r="D36" s="137">
        <v>1.0129999999999999</v>
      </c>
      <c r="E36" s="137">
        <v>1.0129999999999999</v>
      </c>
      <c r="F36" s="139">
        <v>830</v>
      </c>
    </row>
    <row r="37" spans="1:6" x14ac:dyDescent="0.2">
      <c r="A37" s="138" t="s">
        <v>1200</v>
      </c>
      <c r="B37" s="137">
        <v>1.018</v>
      </c>
      <c r="C37" s="137">
        <v>1.018</v>
      </c>
      <c r="D37" s="137">
        <v>1.02</v>
      </c>
      <c r="E37" s="137">
        <v>1.018</v>
      </c>
      <c r="F37" s="139">
        <v>831</v>
      </c>
    </row>
    <row r="38" spans="1:6" x14ac:dyDescent="0.2">
      <c r="A38" s="138" t="s">
        <v>1201</v>
      </c>
      <c r="B38" s="137">
        <v>1.018</v>
      </c>
      <c r="C38" s="137">
        <v>1.018</v>
      </c>
      <c r="D38" s="137">
        <v>1.02</v>
      </c>
      <c r="E38" s="137">
        <v>1.018</v>
      </c>
      <c r="F38" s="139">
        <v>832</v>
      </c>
    </row>
    <row r="39" spans="1:6" x14ac:dyDescent="0.2">
      <c r="A39" s="138" t="s">
        <v>1202</v>
      </c>
      <c r="B39" s="137">
        <v>1.018</v>
      </c>
      <c r="C39" s="137">
        <v>1.018</v>
      </c>
      <c r="D39" s="137">
        <v>1.02</v>
      </c>
      <c r="E39" s="137">
        <v>1.018</v>
      </c>
      <c r="F39" s="139">
        <v>833</v>
      </c>
    </row>
    <row r="40" spans="1:6" x14ac:dyDescent="0.2">
      <c r="A40" s="138" t="s">
        <v>1203</v>
      </c>
      <c r="B40" s="137">
        <v>1.018</v>
      </c>
      <c r="C40" s="137">
        <v>1.018</v>
      </c>
      <c r="D40" s="137">
        <v>1.02</v>
      </c>
      <c r="E40" s="137">
        <v>1.018</v>
      </c>
      <c r="F40" s="139">
        <v>834</v>
      </c>
    </row>
    <row r="41" spans="1:6" x14ac:dyDescent="0.2">
      <c r="A41" s="138" t="s">
        <v>1204</v>
      </c>
      <c r="B41" s="137">
        <v>1.012</v>
      </c>
      <c r="C41" s="137">
        <v>1.012</v>
      </c>
      <c r="D41" s="137">
        <v>1.012</v>
      </c>
      <c r="E41" s="137">
        <v>1.012</v>
      </c>
      <c r="F41" s="139">
        <v>835</v>
      </c>
    </row>
    <row r="42" spans="1:6" x14ac:dyDescent="0.2">
      <c r="A42" s="138" t="s">
        <v>1205</v>
      </c>
      <c r="B42" s="137">
        <v>1.012</v>
      </c>
      <c r="C42" s="137">
        <v>1.012</v>
      </c>
      <c r="D42" s="137">
        <v>1.012</v>
      </c>
      <c r="E42" s="137">
        <v>1.012</v>
      </c>
      <c r="F42" s="139">
        <v>836</v>
      </c>
    </row>
    <row r="43" spans="1:6" x14ac:dyDescent="0.2">
      <c r="A43" s="138" t="s">
        <v>1206</v>
      </c>
      <c r="B43" s="137">
        <v>1.0249999999999999</v>
      </c>
      <c r="C43" s="137">
        <v>1.0249999999999999</v>
      </c>
      <c r="D43" s="137">
        <v>1.0249999999999999</v>
      </c>
      <c r="E43" s="137">
        <v>1.0249999999999999</v>
      </c>
      <c r="F43" s="139">
        <v>837</v>
      </c>
    </row>
    <row r="44" spans="1:6" x14ac:dyDescent="0.2">
      <c r="A44" s="138" t="s">
        <v>1207</v>
      </c>
      <c r="B44" s="137">
        <v>1.002</v>
      </c>
      <c r="C44" s="137">
        <v>1.002</v>
      </c>
      <c r="D44" s="137">
        <v>1.002</v>
      </c>
      <c r="E44" s="137">
        <v>1.002</v>
      </c>
      <c r="F44" s="139">
        <v>838</v>
      </c>
    </row>
    <row r="45" spans="1:6" x14ac:dyDescent="0.2">
      <c r="A45" s="138" t="s">
        <v>1208</v>
      </c>
      <c r="B45" s="137">
        <v>1.01</v>
      </c>
      <c r="C45" s="137">
        <v>1.01</v>
      </c>
      <c r="D45" s="137">
        <v>1.0109999999999999</v>
      </c>
      <c r="E45" s="137">
        <v>1.01</v>
      </c>
      <c r="F45" s="139">
        <v>839</v>
      </c>
    </row>
    <row r="46" spans="1:6" x14ac:dyDescent="0.2">
      <c r="A46" s="138" t="s">
        <v>1209</v>
      </c>
      <c r="B46" s="137">
        <v>1.038</v>
      </c>
      <c r="C46" s="137">
        <v>1.038</v>
      </c>
      <c r="D46" s="137">
        <v>1.038</v>
      </c>
      <c r="E46" s="137">
        <v>1.038</v>
      </c>
      <c r="F46" s="139">
        <v>840</v>
      </c>
    </row>
    <row r="47" spans="1:6" x14ac:dyDescent="0.2">
      <c r="A47" s="138" t="s">
        <v>1210</v>
      </c>
      <c r="B47" s="137">
        <v>1.002</v>
      </c>
      <c r="C47" s="137">
        <v>1.0029999999999999</v>
      </c>
      <c r="D47" s="137">
        <v>1.0029999999999999</v>
      </c>
      <c r="E47" s="137">
        <v>1.0029999999999999</v>
      </c>
      <c r="F47" s="139">
        <v>841</v>
      </c>
    </row>
    <row r="48" spans="1:6" x14ac:dyDescent="0.2">
      <c r="A48" s="138" t="s">
        <v>1211</v>
      </c>
      <c r="B48" s="137">
        <v>1.0029999999999999</v>
      </c>
      <c r="C48" s="137">
        <v>1.0029999999999999</v>
      </c>
      <c r="D48" s="137">
        <v>1.0029999999999999</v>
      </c>
      <c r="E48" s="137">
        <v>1.0029999999999999</v>
      </c>
      <c r="F48" s="139">
        <v>842</v>
      </c>
    </row>
    <row r="49" spans="1:6" x14ac:dyDescent="0.2">
      <c r="A49" s="138" t="s">
        <v>1212</v>
      </c>
      <c r="B49" s="137">
        <v>1</v>
      </c>
      <c r="C49" s="137">
        <v>1</v>
      </c>
      <c r="D49" s="137">
        <v>1.0109999999999999</v>
      </c>
      <c r="E49" s="137">
        <v>1</v>
      </c>
      <c r="F49" s="139">
        <v>843</v>
      </c>
    </row>
    <row r="50" spans="1:6" x14ac:dyDescent="0.2">
      <c r="A50" s="138" t="s">
        <v>1213</v>
      </c>
      <c r="B50" s="137">
        <v>1.01</v>
      </c>
      <c r="C50" s="137">
        <v>1.01</v>
      </c>
      <c r="D50" s="137">
        <v>1.0129999999999999</v>
      </c>
      <c r="E50" s="137">
        <v>1.0129999999999999</v>
      </c>
      <c r="F50" s="139">
        <v>844</v>
      </c>
    </row>
    <row r="51" spans="1:6" x14ac:dyDescent="0.2">
      <c r="A51" s="138" t="s">
        <v>1214</v>
      </c>
      <c r="B51" s="137">
        <v>1.01</v>
      </c>
      <c r="C51" s="137">
        <v>1.01</v>
      </c>
      <c r="D51" s="137">
        <v>1.0109999999999999</v>
      </c>
      <c r="E51" s="137">
        <v>1.01</v>
      </c>
      <c r="F51" s="139">
        <v>845</v>
      </c>
    </row>
    <row r="52" spans="1:6" x14ac:dyDescent="0.2">
      <c r="A52" s="138" t="s">
        <v>1215</v>
      </c>
      <c r="B52" s="137">
        <v>1.0549999999999999</v>
      </c>
      <c r="C52" s="137">
        <v>1.0549999999999999</v>
      </c>
      <c r="D52" s="137">
        <v>1.0549999999999999</v>
      </c>
      <c r="E52" s="137">
        <v>1.0549999999999999</v>
      </c>
      <c r="F52" s="139">
        <v>846</v>
      </c>
    </row>
    <row r="53" spans="1:6" x14ac:dyDescent="0.2">
      <c r="A53" s="138" t="s">
        <v>1216</v>
      </c>
      <c r="B53" s="137">
        <v>1.0329999999999999</v>
      </c>
      <c r="C53" s="137">
        <v>1.034</v>
      </c>
      <c r="D53" s="137">
        <v>1.034</v>
      </c>
      <c r="E53" s="137">
        <v>1.034</v>
      </c>
      <c r="F53" s="139">
        <v>847</v>
      </c>
    </row>
    <row r="54" spans="1:6" x14ac:dyDescent="0.2">
      <c r="A54" s="138" t="s">
        <v>1217</v>
      </c>
      <c r="B54" s="137">
        <v>1.01</v>
      </c>
      <c r="C54" s="137">
        <v>1.01</v>
      </c>
      <c r="D54" s="137">
        <v>1.0109999999999999</v>
      </c>
      <c r="E54" s="137">
        <v>1.01</v>
      </c>
      <c r="F54" s="139">
        <v>848</v>
      </c>
    </row>
    <row r="55" spans="1:6" x14ac:dyDescent="0.2">
      <c r="A55" s="138" t="s">
        <v>1218</v>
      </c>
      <c r="B55" s="137">
        <v>1.01</v>
      </c>
      <c r="C55" s="137">
        <v>1.01</v>
      </c>
      <c r="D55" s="137">
        <v>1.0109999999999999</v>
      </c>
      <c r="E55" s="137">
        <v>1.01</v>
      </c>
      <c r="F55" s="139">
        <v>849</v>
      </c>
    </row>
    <row r="56" spans="1:6" x14ac:dyDescent="0.2">
      <c r="A56" s="138" t="s">
        <v>1219</v>
      </c>
      <c r="B56" s="137">
        <v>1</v>
      </c>
      <c r="C56" s="137">
        <v>1.0009999999999999</v>
      </c>
      <c r="D56" s="137">
        <v>1</v>
      </c>
      <c r="E56" s="137">
        <v>1</v>
      </c>
      <c r="F56" s="139">
        <v>852</v>
      </c>
    </row>
    <row r="57" spans="1:6" x14ac:dyDescent="0.2">
      <c r="A57" s="138" t="s">
        <v>1220</v>
      </c>
      <c r="B57" s="137">
        <v>1.01</v>
      </c>
      <c r="C57" s="137">
        <v>1.01</v>
      </c>
      <c r="D57" s="137">
        <v>1.0109999999999999</v>
      </c>
      <c r="E57" s="137">
        <v>1.01</v>
      </c>
      <c r="F57" s="139">
        <v>853</v>
      </c>
    </row>
    <row r="58" spans="1:6" x14ac:dyDescent="0.2">
      <c r="A58" s="138" t="s">
        <v>1221</v>
      </c>
      <c r="B58" s="137">
        <v>1.01</v>
      </c>
      <c r="C58" s="137">
        <v>1.01</v>
      </c>
      <c r="D58" s="137">
        <v>1.0109999999999999</v>
      </c>
      <c r="E58" s="137">
        <v>1.01</v>
      </c>
      <c r="F58" s="139">
        <v>854</v>
      </c>
    </row>
    <row r="59" spans="1:6" x14ac:dyDescent="0.2">
      <c r="A59" s="138" t="s">
        <v>1222</v>
      </c>
      <c r="B59" s="137">
        <v>1.01</v>
      </c>
      <c r="C59" s="137">
        <v>1.01</v>
      </c>
      <c r="D59" s="137">
        <v>1.0109999999999999</v>
      </c>
      <c r="E59" s="137">
        <v>1.01</v>
      </c>
      <c r="F59" s="139">
        <v>855</v>
      </c>
    </row>
    <row r="60" spans="1:6" x14ac:dyDescent="0.2">
      <c r="A60" s="138" t="s">
        <v>1223</v>
      </c>
      <c r="B60" s="137">
        <v>1.0209999999999999</v>
      </c>
      <c r="C60" s="137">
        <v>1.0209999999999999</v>
      </c>
      <c r="D60" s="137">
        <v>1.0209999999999999</v>
      </c>
      <c r="E60" s="137">
        <v>1.0209999999999999</v>
      </c>
      <c r="F60" s="139">
        <v>856</v>
      </c>
    </row>
    <row r="61" spans="1:6" x14ac:dyDescent="0.2">
      <c r="A61" s="138" t="s">
        <v>1224</v>
      </c>
      <c r="B61" s="137">
        <v>1.01</v>
      </c>
      <c r="C61" s="137">
        <v>1.01</v>
      </c>
      <c r="D61" s="137">
        <v>1.0109999999999999</v>
      </c>
      <c r="E61" s="137">
        <v>1.01</v>
      </c>
      <c r="F61" s="139">
        <v>857</v>
      </c>
    </row>
    <row r="62" spans="1:6" x14ac:dyDescent="0.2">
      <c r="A62" s="138" t="s">
        <v>1225</v>
      </c>
      <c r="B62" s="137">
        <v>1.012</v>
      </c>
      <c r="C62" s="137">
        <v>1.012</v>
      </c>
      <c r="D62" s="137">
        <v>1.012</v>
      </c>
      <c r="E62" s="137">
        <v>1.012</v>
      </c>
      <c r="F62" s="139">
        <v>858</v>
      </c>
    </row>
    <row r="63" spans="1:6" x14ac:dyDescent="0.2">
      <c r="A63" s="138" t="s">
        <v>1226</v>
      </c>
      <c r="B63" s="137">
        <v>1.01</v>
      </c>
      <c r="C63" s="137">
        <v>1.01</v>
      </c>
      <c r="D63" s="137">
        <v>1.0109999999999999</v>
      </c>
      <c r="E63" s="137">
        <v>1.01</v>
      </c>
      <c r="F63" s="139">
        <v>859</v>
      </c>
    </row>
    <row r="64" spans="1:6" x14ac:dyDescent="0.2">
      <c r="A64" s="138" t="s">
        <v>1227</v>
      </c>
      <c r="B64" s="137">
        <v>1.01</v>
      </c>
      <c r="C64" s="137">
        <v>1.01</v>
      </c>
      <c r="D64" s="137">
        <v>1.0109999999999999</v>
      </c>
      <c r="E64" s="137">
        <v>1.01</v>
      </c>
      <c r="F64" s="139">
        <v>860</v>
      </c>
    </row>
    <row r="65" spans="1:6" x14ac:dyDescent="0.2">
      <c r="A65" s="138" t="s">
        <v>1228</v>
      </c>
      <c r="B65" s="137">
        <v>1.01</v>
      </c>
      <c r="C65" s="137">
        <v>1.01</v>
      </c>
      <c r="D65" s="137">
        <v>1.0109999999999999</v>
      </c>
      <c r="E65" s="137">
        <v>1.01</v>
      </c>
      <c r="F65" s="139">
        <v>861</v>
      </c>
    </row>
    <row r="66" spans="1:6" x14ac:dyDescent="0.2">
      <c r="A66" s="138" t="s">
        <v>1229</v>
      </c>
      <c r="B66" s="137">
        <v>1.01</v>
      </c>
      <c r="C66" s="137">
        <v>1.01</v>
      </c>
      <c r="D66" s="137">
        <v>1.0109999999999999</v>
      </c>
      <c r="E66" s="137">
        <v>1.01</v>
      </c>
      <c r="F66" s="139">
        <v>862</v>
      </c>
    </row>
    <row r="67" spans="1:6" x14ac:dyDescent="0.2">
      <c r="A67" s="138" t="s">
        <v>1230</v>
      </c>
      <c r="B67" s="137">
        <v>1.01</v>
      </c>
      <c r="C67" s="137">
        <v>1.04</v>
      </c>
      <c r="D67" s="137">
        <v>1.04</v>
      </c>
      <c r="E67" s="137">
        <v>1.04</v>
      </c>
      <c r="F67" s="139">
        <v>863</v>
      </c>
    </row>
    <row r="68" spans="1:6" x14ac:dyDescent="0.2">
      <c r="A68" s="138" t="s">
        <v>1231</v>
      </c>
      <c r="B68" s="137">
        <v>1.01</v>
      </c>
      <c r="C68" s="137">
        <v>1.01</v>
      </c>
      <c r="D68" s="137">
        <v>1.0109999999999999</v>
      </c>
      <c r="E68" s="137">
        <v>1.01</v>
      </c>
      <c r="F68" s="139">
        <v>864</v>
      </c>
    </row>
    <row r="69" spans="1:6" x14ac:dyDescent="0.2">
      <c r="A69" s="138" t="s">
        <v>1232</v>
      </c>
      <c r="B69" s="137">
        <v>1.01</v>
      </c>
      <c r="C69" s="137">
        <v>1.01</v>
      </c>
      <c r="D69" s="137">
        <v>1.0109999999999999</v>
      </c>
      <c r="E69" s="137">
        <v>1.01</v>
      </c>
      <c r="F69" s="139">
        <v>865</v>
      </c>
    </row>
    <row r="70" spans="1:6" x14ac:dyDescent="0.2">
      <c r="A70" s="138" t="s">
        <v>1233</v>
      </c>
      <c r="B70" s="137">
        <v>1.002</v>
      </c>
      <c r="C70" s="137">
        <v>1.002</v>
      </c>
      <c r="D70" s="137">
        <v>1.002</v>
      </c>
      <c r="E70" s="137">
        <v>1.002</v>
      </c>
      <c r="F70" s="139">
        <v>866</v>
      </c>
    </row>
    <row r="71" spans="1:6" x14ac:dyDescent="0.2">
      <c r="A71" s="138" t="s">
        <v>1234</v>
      </c>
      <c r="B71" s="137">
        <v>1.002</v>
      </c>
      <c r="C71" s="137">
        <v>1.002</v>
      </c>
      <c r="D71" s="137">
        <v>1.002</v>
      </c>
      <c r="E71" s="137">
        <v>1.002</v>
      </c>
      <c r="F71" s="139">
        <v>867</v>
      </c>
    </row>
    <row r="72" spans="1:6" x14ac:dyDescent="0.2">
      <c r="A72" s="138" t="s">
        <v>1235</v>
      </c>
      <c r="B72" s="137">
        <v>1.01</v>
      </c>
      <c r="C72" s="137">
        <v>1.01</v>
      </c>
      <c r="D72" s="137">
        <v>1.0109999999999999</v>
      </c>
      <c r="E72" s="137">
        <v>1.01</v>
      </c>
      <c r="F72" s="139">
        <v>868</v>
      </c>
    </row>
    <row r="73" spans="1:6" x14ac:dyDescent="0.2">
      <c r="A73" s="138" t="s">
        <v>1236</v>
      </c>
      <c r="B73" s="137">
        <v>1.018</v>
      </c>
      <c r="C73" s="137">
        <v>1.018</v>
      </c>
      <c r="D73" s="137">
        <v>1.02</v>
      </c>
      <c r="E73" s="137">
        <v>1.018</v>
      </c>
      <c r="F73" s="139">
        <v>869</v>
      </c>
    </row>
    <row r="74" spans="1:6" x14ac:dyDescent="0.2">
      <c r="A74" s="138" t="s">
        <v>1237</v>
      </c>
      <c r="B74" s="137">
        <v>1.01</v>
      </c>
      <c r="C74" s="137">
        <v>1.01</v>
      </c>
      <c r="D74" s="137">
        <v>1.0109999999999999</v>
      </c>
      <c r="E74" s="137">
        <v>1.01</v>
      </c>
      <c r="F74" s="139">
        <v>870</v>
      </c>
    </row>
    <row r="75" spans="1:6" x14ac:dyDescent="0.2">
      <c r="A75" s="138" t="s">
        <v>1238</v>
      </c>
      <c r="B75" s="137">
        <v>1.018</v>
      </c>
      <c r="C75" s="137">
        <v>1.018</v>
      </c>
      <c r="D75" s="137">
        <v>1.02</v>
      </c>
      <c r="E75" s="137">
        <v>1.018</v>
      </c>
      <c r="F75" s="139">
        <v>871</v>
      </c>
    </row>
    <row r="76" spans="1:6" x14ac:dyDescent="0.2">
      <c r="A76" s="138" t="s">
        <v>1239</v>
      </c>
      <c r="B76" s="137">
        <v>1.018</v>
      </c>
      <c r="C76" s="137">
        <v>1.018</v>
      </c>
      <c r="D76" s="137">
        <v>1.02</v>
      </c>
      <c r="E76" s="137">
        <v>1.018</v>
      </c>
      <c r="F76" s="139">
        <v>872</v>
      </c>
    </row>
    <row r="77" spans="1:6" x14ac:dyDescent="0.2">
      <c r="A77" s="138" t="s">
        <v>1240</v>
      </c>
      <c r="B77" s="137">
        <v>1.018</v>
      </c>
      <c r="C77" s="137">
        <v>1.018</v>
      </c>
      <c r="D77" s="137">
        <v>1.02</v>
      </c>
      <c r="E77" s="137">
        <v>1.018</v>
      </c>
      <c r="F77" s="139">
        <v>873</v>
      </c>
    </row>
    <row r="78" spans="1:6" x14ac:dyDescent="0.2">
      <c r="A78" s="138" t="s">
        <v>1241</v>
      </c>
      <c r="B78" s="137">
        <v>1.018</v>
      </c>
      <c r="C78" s="137">
        <v>1.018</v>
      </c>
      <c r="D78" s="137">
        <v>1.02</v>
      </c>
      <c r="E78" s="137">
        <v>1.018</v>
      </c>
      <c r="F78" s="139">
        <v>874</v>
      </c>
    </row>
    <row r="79" spans="1:6" x14ac:dyDescent="0.2">
      <c r="A79" s="138" t="s">
        <v>1242</v>
      </c>
      <c r="B79" s="137">
        <v>1.018</v>
      </c>
      <c r="C79" s="137">
        <v>1.018</v>
      </c>
      <c r="D79" s="137">
        <v>1.02</v>
      </c>
      <c r="E79" s="137">
        <v>1.018</v>
      </c>
      <c r="F79" s="139">
        <v>875</v>
      </c>
    </row>
    <row r="80" spans="1:6" x14ac:dyDescent="0.2">
      <c r="A80" s="138" t="s">
        <v>1243</v>
      </c>
      <c r="B80" s="137">
        <v>1.018</v>
      </c>
      <c r="C80" s="137">
        <v>1.018</v>
      </c>
      <c r="D80" s="137">
        <v>1.02</v>
      </c>
      <c r="E80" s="137">
        <v>1.018</v>
      </c>
      <c r="F80" s="139">
        <v>876</v>
      </c>
    </row>
    <row r="81" spans="1:6" x14ac:dyDescent="0.2">
      <c r="A81" s="138" t="s">
        <v>1244</v>
      </c>
      <c r="B81" s="137">
        <v>1.018</v>
      </c>
      <c r="C81" s="137">
        <v>1.018</v>
      </c>
      <c r="D81" s="137">
        <v>1.02</v>
      </c>
      <c r="E81" s="137">
        <v>1.018</v>
      </c>
      <c r="F81" s="139">
        <v>877</v>
      </c>
    </row>
    <row r="82" spans="1:6" x14ac:dyDescent="0.2">
      <c r="A82" s="138" t="s">
        <v>1245</v>
      </c>
      <c r="B82" s="137">
        <v>1.018</v>
      </c>
      <c r="C82" s="137">
        <v>1.018</v>
      </c>
      <c r="D82" s="137">
        <v>1.02</v>
      </c>
      <c r="E82" s="137">
        <v>1.018</v>
      </c>
      <c r="F82" s="139">
        <v>878</v>
      </c>
    </row>
    <row r="83" spans="1:6" x14ac:dyDescent="0.2">
      <c r="A83" s="138" t="s">
        <v>1246</v>
      </c>
      <c r="B83" s="137">
        <v>1.018</v>
      </c>
      <c r="C83" s="137">
        <v>1.018</v>
      </c>
      <c r="D83" s="137">
        <v>1.02</v>
      </c>
      <c r="E83" s="137">
        <v>1.018</v>
      </c>
      <c r="F83" s="139">
        <v>879</v>
      </c>
    </row>
    <row r="84" spans="1:6" x14ac:dyDescent="0.2">
      <c r="A84" s="138" t="s">
        <v>1247</v>
      </c>
      <c r="B84" s="137">
        <v>1.018</v>
      </c>
      <c r="C84" s="137">
        <v>1.018</v>
      </c>
      <c r="D84" s="137">
        <v>1.02</v>
      </c>
      <c r="E84" s="137">
        <v>1.018</v>
      </c>
      <c r="F84" s="139">
        <v>880</v>
      </c>
    </row>
    <row r="85" spans="1:6" x14ac:dyDescent="0.2">
      <c r="A85" s="138" t="s">
        <v>1248</v>
      </c>
      <c r="B85" s="137">
        <v>1.018</v>
      </c>
      <c r="C85" s="137">
        <v>1.018</v>
      </c>
      <c r="D85" s="137">
        <v>1.02</v>
      </c>
      <c r="E85" s="137">
        <v>1.018</v>
      </c>
      <c r="F85" s="139">
        <v>881</v>
      </c>
    </row>
    <row r="86" spans="1:6" x14ac:dyDescent="0.2">
      <c r="A86" s="138" t="s">
        <v>1249</v>
      </c>
      <c r="B86" s="137">
        <v>1.018</v>
      </c>
      <c r="C86" s="137">
        <v>1.018</v>
      </c>
      <c r="D86" s="137">
        <v>1.02</v>
      </c>
      <c r="E86" s="137">
        <v>1.018</v>
      </c>
      <c r="F86" s="139">
        <v>882</v>
      </c>
    </row>
    <row r="87" spans="1:6" x14ac:dyDescent="0.2">
      <c r="A87" s="138" t="s">
        <v>1250</v>
      </c>
      <c r="B87" s="137">
        <v>1.018</v>
      </c>
      <c r="C87" s="137">
        <v>1.018</v>
      </c>
      <c r="D87" s="137">
        <v>1.02</v>
      </c>
      <c r="E87" s="137">
        <v>1.018</v>
      </c>
      <c r="F87" s="139">
        <v>883</v>
      </c>
    </row>
    <row r="88" spans="1:6" x14ac:dyDescent="0.2">
      <c r="A88" s="138" t="s">
        <v>1251</v>
      </c>
      <c r="B88" s="137">
        <v>1.018</v>
      </c>
      <c r="C88" s="137">
        <v>1.018</v>
      </c>
      <c r="D88" s="137">
        <v>1.02</v>
      </c>
      <c r="E88" s="137">
        <v>1.018</v>
      </c>
      <c r="F88" s="139">
        <v>884</v>
      </c>
    </row>
    <row r="89" spans="1:6" x14ac:dyDescent="0.2">
      <c r="A89" s="138" t="s">
        <v>1252</v>
      </c>
      <c r="B89" s="137">
        <v>1.018</v>
      </c>
      <c r="C89" s="137">
        <v>1.018</v>
      </c>
      <c r="D89" s="137">
        <v>1.02</v>
      </c>
      <c r="E89" s="137">
        <v>1.018</v>
      </c>
      <c r="F89" s="139">
        <v>885</v>
      </c>
    </row>
    <row r="90" spans="1:6" x14ac:dyDescent="0.2">
      <c r="A90" s="138" t="s">
        <v>1253</v>
      </c>
      <c r="B90" s="137">
        <v>1.018</v>
      </c>
      <c r="C90" s="137">
        <v>1.018</v>
      </c>
      <c r="D90" s="137">
        <v>1.02</v>
      </c>
      <c r="E90" s="137">
        <v>1.018</v>
      </c>
      <c r="F90" s="139">
        <v>886</v>
      </c>
    </row>
    <row r="91" spans="1:6" x14ac:dyDescent="0.2">
      <c r="A91" s="138" t="s">
        <v>1254</v>
      </c>
      <c r="B91" s="137">
        <v>1.018</v>
      </c>
      <c r="C91" s="137">
        <v>1.018</v>
      </c>
      <c r="D91" s="137">
        <v>1.02</v>
      </c>
      <c r="E91" s="137">
        <v>1.018</v>
      </c>
      <c r="F91" s="139">
        <v>887</v>
      </c>
    </row>
    <row r="92" spans="1:6" x14ac:dyDescent="0.2">
      <c r="A92" s="138" t="s">
        <v>1255</v>
      </c>
      <c r="B92" s="137">
        <v>1.018</v>
      </c>
      <c r="C92" s="137">
        <v>1.018</v>
      </c>
      <c r="D92" s="137">
        <v>1.02</v>
      </c>
      <c r="E92" s="137">
        <v>1.018</v>
      </c>
      <c r="F92" s="139">
        <v>888</v>
      </c>
    </row>
    <row r="93" spans="1:6" x14ac:dyDescent="0.2">
      <c r="A93" s="138" t="s">
        <v>1256</v>
      </c>
      <c r="B93" s="137">
        <v>1.018</v>
      </c>
      <c r="C93" s="137">
        <v>1.018</v>
      </c>
      <c r="D93" s="137">
        <v>1.02</v>
      </c>
      <c r="E93" s="137">
        <v>1.018</v>
      </c>
      <c r="F93" s="139">
        <v>889</v>
      </c>
    </row>
    <row r="94" spans="1:6" x14ac:dyDescent="0.2">
      <c r="A94" s="138" t="s">
        <v>1257</v>
      </c>
      <c r="B94" s="137">
        <v>1.018</v>
      </c>
      <c r="C94" s="137">
        <v>1.018</v>
      </c>
      <c r="D94" s="137">
        <v>1.02</v>
      </c>
      <c r="E94" s="137">
        <v>1.018</v>
      </c>
      <c r="F94" s="139">
        <v>890</v>
      </c>
    </row>
    <row r="95" spans="1:6" x14ac:dyDescent="0.2">
      <c r="A95" s="138" t="s">
        <v>1258</v>
      </c>
      <c r="B95" s="137">
        <v>1.018</v>
      </c>
      <c r="C95" s="137">
        <v>1.018</v>
      </c>
      <c r="D95" s="137">
        <v>1.02</v>
      </c>
      <c r="E95" s="137">
        <v>1.018</v>
      </c>
      <c r="F95" s="139">
        <v>891</v>
      </c>
    </row>
    <row r="96" spans="1:6" x14ac:dyDescent="0.2">
      <c r="A96" s="138" t="s">
        <v>1259</v>
      </c>
      <c r="B96" s="137">
        <v>1.018</v>
      </c>
      <c r="C96" s="137">
        <v>1.018</v>
      </c>
      <c r="D96" s="137">
        <v>1.02</v>
      </c>
      <c r="E96" s="137">
        <v>1.018</v>
      </c>
      <c r="F96" s="139">
        <v>892</v>
      </c>
    </row>
    <row r="97" spans="1:6" x14ac:dyDescent="0.2">
      <c r="A97" s="138" t="s">
        <v>1260</v>
      </c>
      <c r="B97" s="137">
        <v>1.018</v>
      </c>
      <c r="C97" s="137">
        <v>1.018</v>
      </c>
      <c r="D97" s="137">
        <v>1.02</v>
      </c>
      <c r="E97" s="137">
        <v>1.018</v>
      </c>
      <c r="F97" s="139">
        <v>893</v>
      </c>
    </row>
    <row r="98" spans="1:6" x14ac:dyDescent="0.2">
      <c r="A98" s="138" t="s">
        <v>1261</v>
      </c>
      <c r="B98" s="137">
        <v>1.018</v>
      </c>
      <c r="C98" s="137">
        <v>1.018</v>
      </c>
      <c r="D98" s="137">
        <v>1.02</v>
      </c>
      <c r="E98" s="137">
        <v>1.018</v>
      </c>
      <c r="F98" s="139">
        <v>894</v>
      </c>
    </row>
    <row r="99" spans="1:6" x14ac:dyDescent="0.2">
      <c r="A99" s="138" t="s">
        <v>1262</v>
      </c>
      <c r="B99" s="137">
        <v>1.01</v>
      </c>
      <c r="C99" s="137">
        <v>1.01</v>
      </c>
      <c r="D99" s="137">
        <v>1.0109999999999999</v>
      </c>
      <c r="E99" s="137">
        <v>1.01</v>
      </c>
      <c r="F99" s="139">
        <v>896</v>
      </c>
    </row>
    <row r="100" spans="1:6" x14ac:dyDescent="0.2">
      <c r="A100" s="138" t="s">
        <v>1263</v>
      </c>
      <c r="B100" s="137">
        <v>1.01</v>
      </c>
      <c r="C100" s="137">
        <v>1.01</v>
      </c>
      <c r="D100" s="137">
        <v>1.0109999999999999</v>
      </c>
      <c r="E100" s="137">
        <v>1.01</v>
      </c>
      <c r="F100" s="139">
        <v>897</v>
      </c>
    </row>
    <row r="101" spans="1:6" x14ac:dyDescent="0.2">
      <c r="A101" s="138" t="s">
        <v>1264</v>
      </c>
      <c r="B101" s="137">
        <v>1.01</v>
      </c>
      <c r="C101" s="137">
        <v>1.01</v>
      </c>
      <c r="D101" s="137">
        <v>1.0109999999999999</v>
      </c>
      <c r="E101" s="137">
        <v>1.01</v>
      </c>
      <c r="F101" s="139">
        <v>898</v>
      </c>
    </row>
    <row r="102" spans="1:6" x14ac:dyDescent="0.2">
      <c r="A102" s="138" t="s">
        <v>1265</v>
      </c>
      <c r="B102" s="137">
        <v>1.01</v>
      </c>
      <c r="C102" s="137">
        <v>1.01</v>
      </c>
      <c r="D102" s="137">
        <v>1.0109999999999999</v>
      </c>
      <c r="E102" s="137">
        <v>1.01</v>
      </c>
      <c r="F102" s="139">
        <v>899</v>
      </c>
    </row>
    <row r="103" spans="1:6" x14ac:dyDescent="0.2">
      <c r="A103" s="138" t="s">
        <v>1266</v>
      </c>
      <c r="B103" s="137">
        <v>1.01</v>
      </c>
      <c r="C103" s="137">
        <v>1.01</v>
      </c>
      <c r="D103" s="137">
        <v>1.0109999999999999</v>
      </c>
      <c r="E103" s="137">
        <v>1.01</v>
      </c>
      <c r="F103" s="139">
        <v>902</v>
      </c>
    </row>
    <row r="104" spans="1:6" x14ac:dyDescent="0.2">
      <c r="A104" s="138" t="s">
        <v>1267</v>
      </c>
      <c r="B104" s="137">
        <v>1.01</v>
      </c>
      <c r="C104" s="137">
        <v>1.01</v>
      </c>
      <c r="D104" s="137">
        <v>1.0109999999999999</v>
      </c>
      <c r="E104" s="137">
        <v>1.01</v>
      </c>
      <c r="F104" s="139">
        <v>903</v>
      </c>
    </row>
    <row r="105" spans="1:6" x14ac:dyDescent="0.2">
      <c r="A105" s="138" t="s">
        <v>1268</v>
      </c>
      <c r="B105" s="137">
        <v>1.012</v>
      </c>
      <c r="C105" s="137">
        <v>1.012</v>
      </c>
      <c r="D105" s="137">
        <v>1.002</v>
      </c>
      <c r="E105" s="137">
        <v>1.0109999999999999</v>
      </c>
      <c r="F105" s="139">
        <v>904</v>
      </c>
    </row>
    <row r="106" spans="1:6" x14ac:dyDescent="0.2">
      <c r="A106" s="138" t="s">
        <v>1269</v>
      </c>
      <c r="B106" s="137">
        <v>1.0449999999999999</v>
      </c>
      <c r="C106" s="137">
        <v>1.0449999999999999</v>
      </c>
      <c r="D106" s="137">
        <v>1.0449999999999999</v>
      </c>
      <c r="E106" s="137">
        <v>1.0449999999999999</v>
      </c>
      <c r="F106" s="139">
        <v>905</v>
      </c>
    </row>
    <row r="107" spans="1:6" x14ac:dyDescent="0.2">
      <c r="A107" s="138" t="s">
        <v>1270</v>
      </c>
      <c r="B107" s="137">
        <v>1.002</v>
      </c>
      <c r="C107" s="137">
        <v>1.002</v>
      </c>
      <c r="D107" s="137">
        <v>1.002</v>
      </c>
      <c r="E107" s="137">
        <v>1.002</v>
      </c>
      <c r="F107" s="139">
        <v>906</v>
      </c>
    </row>
    <row r="108" spans="1:6" x14ac:dyDescent="0.2">
      <c r="A108" s="138" t="s">
        <v>1271</v>
      </c>
      <c r="B108" s="137">
        <v>1.01</v>
      </c>
      <c r="C108" s="137">
        <v>1.01</v>
      </c>
      <c r="D108" s="137">
        <v>1.0109999999999999</v>
      </c>
      <c r="E108" s="137">
        <v>1.01</v>
      </c>
      <c r="F108" s="139">
        <v>907</v>
      </c>
    </row>
    <row r="109" spans="1:6" x14ac:dyDescent="0.2">
      <c r="A109" s="138" t="s">
        <v>1272</v>
      </c>
      <c r="B109" s="137">
        <v>1.01</v>
      </c>
      <c r="C109" s="137">
        <v>1.01</v>
      </c>
      <c r="D109" s="137">
        <v>1.0109999999999999</v>
      </c>
      <c r="E109" s="137">
        <v>1.01</v>
      </c>
      <c r="F109" s="139">
        <v>908</v>
      </c>
    </row>
    <row r="110" spans="1:6" x14ac:dyDescent="0.2">
      <c r="A110" s="138" t="s">
        <v>1273</v>
      </c>
      <c r="B110" s="137">
        <v>1.01</v>
      </c>
      <c r="C110" s="137">
        <v>1.01</v>
      </c>
      <c r="D110" s="137">
        <v>1.0109999999999999</v>
      </c>
      <c r="E110" s="137">
        <v>1.01</v>
      </c>
      <c r="F110" s="139">
        <v>909</v>
      </c>
    </row>
    <row r="111" spans="1:6" x14ac:dyDescent="0.2">
      <c r="A111" s="138" t="s">
        <v>1274</v>
      </c>
      <c r="B111" s="137">
        <v>1.0129999999999999</v>
      </c>
      <c r="C111" s="137">
        <v>1.0129999999999999</v>
      </c>
      <c r="D111" s="137">
        <v>1.0129999999999999</v>
      </c>
      <c r="E111" s="137">
        <v>1.0129999999999999</v>
      </c>
      <c r="F111" s="139">
        <v>910</v>
      </c>
    </row>
    <row r="112" spans="1:6" x14ac:dyDescent="0.2">
      <c r="A112" s="138" t="s">
        <v>1275</v>
      </c>
      <c r="B112" s="137">
        <v>1.01</v>
      </c>
      <c r="C112" s="137">
        <v>1.01</v>
      </c>
      <c r="D112" s="137">
        <v>1.0109999999999999</v>
      </c>
      <c r="E112" s="137">
        <v>1.01</v>
      </c>
      <c r="F112" s="139">
        <v>911</v>
      </c>
    </row>
    <row r="113" spans="1:6" x14ac:dyDescent="0.2">
      <c r="A113" s="138" t="s">
        <v>1276</v>
      </c>
      <c r="B113" s="137">
        <v>1.01</v>
      </c>
      <c r="C113" s="137">
        <v>1.01</v>
      </c>
      <c r="D113" s="137">
        <v>1.0109999999999999</v>
      </c>
      <c r="E113" s="137">
        <v>1.01</v>
      </c>
      <c r="F113" s="139">
        <v>912</v>
      </c>
    </row>
    <row r="114" spans="1:6" x14ac:dyDescent="0.2">
      <c r="A114" s="138" t="s">
        <v>1277</v>
      </c>
      <c r="B114" s="137">
        <v>1.01</v>
      </c>
      <c r="C114" s="137">
        <v>1.01</v>
      </c>
      <c r="D114" s="137">
        <v>1.0109999999999999</v>
      </c>
      <c r="E114" s="137">
        <v>1.01</v>
      </c>
      <c r="F114" s="139">
        <v>913</v>
      </c>
    </row>
    <row r="115" spans="1:6" x14ac:dyDescent="0.2">
      <c r="A115" s="138" t="s">
        <v>1278</v>
      </c>
      <c r="B115" s="137">
        <v>1.01</v>
      </c>
      <c r="C115" s="137">
        <v>1.01</v>
      </c>
      <c r="D115" s="137">
        <v>1.0109999999999999</v>
      </c>
      <c r="E115" s="137">
        <v>1.01</v>
      </c>
      <c r="F115" s="139">
        <v>914</v>
      </c>
    </row>
    <row r="116" spans="1:6" x14ac:dyDescent="0.2">
      <c r="A116" s="138" t="s">
        <v>1279</v>
      </c>
      <c r="B116" s="137">
        <v>1.01</v>
      </c>
      <c r="C116" s="137">
        <v>1.01</v>
      </c>
      <c r="D116" s="137">
        <v>1.0109999999999999</v>
      </c>
      <c r="E116" s="137">
        <v>1.01</v>
      </c>
      <c r="F116" s="139">
        <v>915</v>
      </c>
    </row>
    <row r="117" spans="1:6" x14ac:dyDescent="0.2">
      <c r="A117" s="138" t="s">
        <v>1280</v>
      </c>
      <c r="B117" s="137">
        <v>1.01</v>
      </c>
      <c r="C117" s="137">
        <v>1.01</v>
      </c>
      <c r="D117" s="137">
        <v>1.0109999999999999</v>
      </c>
      <c r="E117" s="137">
        <v>1.01</v>
      </c>
      <c r="F117" s="139">
        <v>916</v>
      </c>
    </row>
    <row r="118" spans="1:6" x14ac:dyDescent="0.2">
      <c r="A118" s="138" t="s">
        <v>1281</v>
      </c>
      <c r="B118" s="137">
        <v>1.01</v>
      </c>
      <c r="C118" s="137">
        <v>1.01</v>
      </c>
      <c r="D118" s="137">
        <v>1.0109999999999999</v>
      </c>
      <c r="E118" s="137">
        <v>1.01</v>
      </c>
      <c r="F118" s="139">
        <v>917</v>
      </c>
    </row>
    <row r="119" spans="1:6" x14ac:dyDescent="0.2">
      <c r="A119" s="138" t="s">
        <v>1282</v>
      </c>
      <c r="B119" s="137">
        <v>1.01</v>
      </c>
      <c r="C119" s="137">
        <v>1.01</v>
      </c>
      <c r="D119" s="137">
        <v>1.0109999999999999</v>
      </c>
      <c r="E119" s="137">
        <v>1.01</v>
      </c>
      <c r="F119" s="139">
        <v>918</v>
      </c>
    </row>
    <row r="120" spans="1:6" x14ac:dyDescent="0.2">
      <c r="A120" s="138" t="s">
        <v>1283</v>
      </c>
      <c r="B120" s="137">
        <v>1.01</v>
      </c>
      <c r="C120" s="137">
        <v>1.01</v>
      </c>
      <c r="D120" s="137">
        <v>1.0109999999999999</v>
      </c>
      <c r="E120" s="137">
        <v>1.01</v>
      </c>
      <c r="F120" s="139">
        <v>919</v>
      </c>
    </row>
    <row r="121" spans="1:6" x14ac:dyDescent="0.2">
      <c r="A121" s="138" t="s">
        <v>1284</v>
      </c>
      <c r="B121" s="137">
        <v>1.01</v>
      </c>
      <c r="C121" s="137">
        <v>1.01</v>
      </c>
      <c r="D121" s="137">
        <v>1.0109999999999999</v>
      </c>
      <c r="E121" s="137">
        <v>1.01</v>
      </c>
      <c r="F121" s="139">
        <v>920</v>
      </c>
    </row>
    <row r="122" spans="1:6" x14ac:dyDescent="0.2">
      <c r="A122" s="138" t="s">
        <v>1285</v>
      </c>
      <c r="B122" s="137">
        <v>1.01</v>
      </c>
      <c r="C122" s="137">
        <v>1.01</v>
      </c>
      <c r="D122" s="137">
        <v>1.0109999999999999</v>
      </c>
      <c r="E122" s="137">
        <v>1.01</v>
      </c>
      <c r="F122" s="139">
        <v>921</v>
      </c>
    </row>
    <row r="123" spans="1:6" x14ac:dyDescent="0.2">
      <c r="A123" s="138" t="s">
        <v>1286</v>
      </c>
      <c r="B123" s="137">
        <v>1.01</v>
      </c>
      <c r="C123" s="137">
        <v>1.01</v>
      </c>
      <c r="D123" s="137">
        <v>1.0109999999999999</v>
      </c>
      <c r="E123" s="137">
        <v>1.01</v>
      </c>
      <c r="F123" s="139">
        <v>922</v>
      </c>
    </row>
    <row r="124" spans="1:6" x14ac:dyDescent="0.2">
      <c r="A124" s="138" t="s">
        <v>1287</v>
      </c>
      <c r="B124" s="137">
        <v>1.01</v>
      </c>
      <c r="C124" s="137">
        <v>1.01</v>
      </c>
      <c r="D124" s="137">
        <v>1.0109999999999999</v>
      </c>
      <c r="E124" s="137">
        <v>1.01</v>
      </c>
      <c r="F124" s="139">
        <v>923</v>
      </c>
    </row>
    <row r="125" spans="1:6" x14ac:dyDescent="0.2">
      <c r="A125" s="138" t="s">
        <v>1288</v>
      </c>
      <c r="B125" s="137">
        <v>1.01</v>
      </c>
      <c r="C125" s="137">
        <v>1.01</v>
      </c>
      <c r="D125" s="137">
        <v>1.0109999999999999</v>
      </c>
      <c r="E125" s="137">
        <v>1.01</v>
      </c>
      <c r="F125" s="139">
        <v>924</v>
      </c>
    </row>
    <row r="126" spans="1:6" x14ac:dyDescent="0.2">
      <c r="A126" s="138" t="s">
        <v>1289</v>
      </c>
      <c r="B126" s="137">
        <v>1.01</v>
      </c>
      <c r="C126" s="137">
        <v>1.01</v>
      </c>
      <c r="D126" s="137">
        <v>1.0109999999999999</v>
      </c>
      <c r="E126" s="137">
        <v>1.01</v>
      </c>
      <c r="F126" s="139">
        <v>925</v>
      </c>
    </row>
    <row r="127" spans="1:6" x14ac:dyDescent="0.2">
      <c r="A127" s="138" t="s">
        <v>1290</v>
      </c>
      <c r="B127" s="137">
        <v>1.018</v>
      </c>
      <c r="C127" s="137">
        <v>1.018</v>
      </c>
      <c r="D127" s="137">
        <v>1.02</v>
      </c>
      <c r="E127" s="137">
        <v>1.018</v>
      </c>
      <c r="F127" s="139">
        <v>930</v>
      </c>
    </row>
    <row r="128" spans="1:6" x14ac:dyDescent="0.2">
      <c r="A128" s="138" t="s">
        <v>1291</v>
      </c>
      <c r="B128" s="137">
        <v>1.018</v>
      </c>
      <c r="C128" s="137">
        <v>1.018</v>
      </c>
      <c r="D128" s="137">
        <v>1.02</v>
      </c>
      <c r="E128" s="137">
        <v>1.018</v>
      </c>
      <c r="F128" s="139">
        <v>931</v>
      </c>
    </row>
    <row r="129" spans="1:6" x14ac:dyDescent="0.2">
      <c r="A129" s="138" t="s">
        <v>1292</v>
      </c>
      <c r="B129" s="137">
        <v>1.018</v>
      </c>
      <c r="C129" s="137">
        <v>1.018</v>
      </c>
      <c r="D129" s="137">
        <v>1.02</v>
      </c>
      <c r="E129" s="137">
        <v>1.018</v>
      </c>
      <c r="F129" s="139">
        <v>932</v>
      </c>
    </row>
    <row r="130" spans="1:6" x14ac:dyDescent="0.2">
      <c r="A130" s="138" t="s">
        <v>1293</v>
      </c>
      <c r="B130" s="137">
        <v>1.01</v>
      </c>
      <c r="C130" s="137">
        <v>1.01</v>
      </c>
      <c r="D130" s="137">
        <v>1.0109999999999999</v>
      </c>
      <c r="E130" s="137">
        <v>1.01</v>
      </c>
      <c r="F130" s="139">
        <v>940</v>
      </c>
    </row>
    <row r="131" spans="1:6" x14ac:dyDescent="0.2">
      <c r="A131" s="138" t="s">
        <v>1294</v>
      </c>
      <c r="B131" s="137">
        <v>1.01</v>
      </c>
      <c r="C131" s="137">
        <v>1.01</v>
      </c>
      <c r="D131" s="137">
        <v>1.0109999999999999</v>
      </c>
      <c r="E131" s="137">
        <v>1.01</v>
      </c>
      <c r="F131" s="139">
        <v>941</v>
      </c>
    </row>
    <row r="132" spans="1:6" x14ac:dyDescent="0.2">
      <c r="A132" s="138" t="s">
        <v>1295</v>
      </c>
      <c r="B132" s="137">
        <v>1.01</v>
      </c>
      <c r="C132" s="137">
        <v>1.01</v>
      </c>
      <c r="D132" s="137">
        <v>1.0109999999999999</v>
      </c>
      <c r="E132" s="137">
        <v>1.01</v>
      </c>
      <c r="F132" s="139">
        <v>942</v>
      </c>
    </row>
    <row r="133" spans="1:6" x14ac:dyDescent="0.2">
      <c r="A133" s="138" t="s">
        <v>1296</v>
      </c>
      <c r="B133" s="137">
        <v>1.01</v>
      </c>
      <c r="C133" s="137">
        <v>1.01</v>
      </c>
      <c r="D133" s="137">
        <v>1.0109999999999999</v>
      </c>
      <c r="E133" s="137">
        <v>1.01</v>
      </c>
      <c r="F133" s="139">
        <v>943</v>
      </c>
    </row>
    <row r="134" spans="1:6" x14ac:dyDescent="0.2">
      <c r="A134" s="138" t="s">
        <v>1297</v>
      </c>
      <c r="B134" s="137">
        <v>1.01</v>
      </c>
      <c r="C134" s="137">
        <v>1.01</v>
      </c>
      <c r="D134" s="137">
        <v>1.0109999999999999</v>
      </c>
      <c r="E134" s="137">
        <v>1.01</v>
      </c>
      <c r="F134" s="139">
        <v>944</v>
      </c>
    </row>
    <row r="135" spans="1:6" x14ac:dyDescent="0.2">
      <c r="A135" s="138" t="s">
        <v>1298</v>
      </c>
      <c r="B135" s="137">
        <v>1.01</v>
      </c>
      <c r="C135" s="137">
        <v>1.01</v>
      </c>
      <c r="D135" s="137">
        <v>1.0109999999999999</v>
      </c>
      <c r="E135" s="137">
        <v>1.01</v>
      </c>
      <c r="F135" s="139">
        <v>945</v>
      </c>
    </row>
    <row r="136" spans="1:6" x14ac:dyDescent="0.2">
      <c r="A136" s="138" t="s">
        <v>1299</v>
      </c>
      <c r="B136" s="137">
        <v>1.01</v>
      </c>
      <c r="C136" s="137">
        <v>1.01</v>
      </c>
      <c r="D136" s="137">
        <v>1.0109999999999999</v>
      </c>
      <c r="E136" s="137">
        <v>1.01</v>
      </c>
      <c r="F136" s="139">
        <v>946</v>
      </c>
    </row>
    <row r="137" spans="1:6" x14ac:dyDescent="0.2">
      <c r="A137" s="138" t="s">
        <v>1300</v>
      </c>
      <c r="B137" s="137">
        <v>1.01</v>
      </c>
      <c r="C137" s="137">
        <v>1.01</v>
      </c>
      <c r="D137" s="137">
        <v>1.0109999999999999</v>
      </c>
      <c r="E137" s="137">
        <v>1.01</v>
      </c>
      <c r="F137" s="139">
        <v>947</v>
      </c>
    </row>
    <row r="138" spans="1:6" x14ac:dyDescent="0.2">
      <c r="A138" s="138" t="s">
        <v>1301</v>
      </c>
      <c r="B138" s="137">
        <v>1.01</v>
      </c>
      <c r="C138" s="137">
        <v>1.01</v>
      </c>
      <c r="D138" s="137">
        <v>1.0109999999999999</v>
      </c>
      <c r="E138" s="137">
        <v>1.01</v>
      </c>
      <c r="F138" s="139">
        <v>948</v>
      </c>
    </row>
    <row r="139" spans="1:6" x14ac:dyDescent="0.2">
      <c r="A139" s="138" t="s">
        <v>1302</v>
      </c>
      <c r="B139" s="137">
        <v>1.01</v>
      </c>
      <c r="C139" s="137">
        <v>1.01</v>
      </c>
      <c r="D139" s="137">
        <v>1.0109999999999999</v>
      </c>
      <c r="E139" s="137">
        <v>1.01</v>
      </c>
      <c r="F139" s="139">
        <v>949</v>
      </c>
    </row>
    <row r="140" spans="1:6" x14ac:dyDescent="0.2">
      <c r="A140" s="138" t="s">
        <v>1303</v>
      </c>
      <c r="B140" s="137">
        <v>1.01</v>
      </c>
      <c r="C140" s="137">
        <v>1.01</v>
      </c>
      <c r="D140" s="137">
        <v>1.0109999999999999</v>
      </c>
      <c r="E140" s="137">
        <v>1.01</v>
      </c>
      <c r="F140" s="139">
        <v>950</v>
      </c>
    </row>
    <row r="141" spans="1:6" x14ac:dyDescent="0.2">
      <c r="A141" s="138" t="s">
        <v>1304</v>
      </c>
      <c r="B141" s="137">
        <v>1.01</v>
      </c>
      <c r="C141" s="137">
        <v>1.01</v>
      </c>
      <c r="D141" s="137">
        <v>1.0109999999999999</v>
      </c>
      <c r="E141" s="137">
        <v>1.01</v>
      </c>
      <c r="F141" s="139">
        <v>951</v>
      </c>
    </row>
    <row r="142" spans="1:6" x14ac:dyDescent="0.2">
      <c r="A142" s="138" t="s">
        <v>1305</v>
      </c>
      <c r="B142" s="137">
        <v>1.01</v>
      </c>
      <c r="C142" s="137">
        <v>1.01</v>
      </c>
      <c r="D142" s="137">
        <v>1.0109999999999999</v>
      </c>
      <c r="E142" s="137">
        <v>1.01</v>
      </c>
      <c r="F142" s="139">
        <v>952</v>
      </c>
    </row>
    <row r="143" spans="1:6" x14ac:dyDescent="0.2">
      <c r="A143" s="138" t="s">
        <v>1306</v>
      </c>
      <c r="B143" s="137">
        <v>1.01</v>
      </c>
      <c r="C143" s="137">
        <v>1.01</v>
      </c>
      <c r="D143" s="137">
        <v>1.0109999999999999</v>
      </c>
      <c r="E143" s="137">
        <v>1.01</v>
      </c>
      <c r="F143" s="139">
        <v>953</v>
      </c>
    </row>
    <row r="144" spans="1:6" x14ac:dyDescent="0.2">
      <c r="A144" s="138" t="s">
        <v>1307</v>
      </c>
      <c r="B144" s="137">
        <v>1.01</v>
      </c>
      <c r="C144" s="137">
        <v>1.01</v>
      </c>
      <c r="D144" s="137">
        <v>1.0109999999999999</v>
      </c>
      <c r="E144" s="137">
        <v>1.01</v>
      </c>
      <c r="F144" s="139">
        <v>954</v>
      </c>
    </row>
    <row r="145" spans="1:6" x14ac:dyDescent="0.2">
      <c r="A145" s="138" t="s">
        <v>1308</v>
      </c>
      <c r="B145" s="137">
        <v>1.01</v>
      </c>
      <c r="C145" s="137">
        <v>1.01</v>
      </c>
      <c r="D145" s="137">
        <v>1.0109999999999999</v>
      </c>
      <c r="E145" s="137">
        <v>1.01</v>
      </c>
      <c r="F145" s="139">
        <v>955</v>
      </c>
    </row>
    <row r="146" spans="1:6" x14ac:dyDescent="0.2">
      <c r="A146" s="138" t="s">
        <v>1309</v>
      </c>
      <c r="B146" s="137">
        <v>1.01</v>
      </c>
      <c r="C146" s="137">
        <v>1.01</v>
      </c>
      <c r="D146" s="137">
        <v>1.0109999999999999</v>
      </c>
      <c r="E146" s="137">
        <v>1.01</v>
      </c>
      <c r="F146" s="139">
        <v>956</v>
      </c>
    </row>
    <row r="147" spans="1:6" x14ac:dyDescent="0.2">
      <c r="A147" s="138" t="s">
        <v>1310</v>
      </c>
      <c r="B147" s="137">
        <v>1.01</v>
      </c>
      <c r="C147" s="137">
        <v>1.01</v>
      </c>
      <c r="D147" s="137">
        <v>1.0109999999999999</v>
      </c>
      <c r="E147" s="137">
        <v>1.01</v>
      </c>
      <c r="F147" s="139">
        <v>957</v>
      </c>
    </row>
    <row r="148" spans="1:6" x14ac:dyDescent="0.2">
      <c r="A148" s="138" t="s">
        <v>1311</v>
      </c>
      <c r="B148" s="137">
        <v>1.01</v>
      </c>
      <c r="C148" s="137">
        <v>1.01</v>
      </c>
      <c r="D148" s="137">
        <v>1.0109999999999999</v>
      </c>
      <c r="E148" s="137">
        <v>1.01</v>
      </c>
      <c r="F148" s="139">
        <v>958</v>
      </c>
    </row>
    <row r="149" spans="1:6" x14ac:dyDescent="0.2">
      <c r="A149" s="138" t="s">
        <v>1312</v>
      </c>
      <c r="B149" s="137">
        <v>1.01</v>
      </c>
      <c r="C149" s="137">
        <v>1.01</v>
      </c>
      <c r="D149" s="137">
        <v>1.0109999999999999</v>
      </c>
      <c r="E149" s="137">
        <v>1.01</v>
      </c>
      <c r="F149" s="139">
        <v>959</v>
      </c>
    </row>
    <row r="150" spans="1:6" x14ac:dyDescent="0.2">
      <c r="A150" s="138" t="s">
        <v>1313</v>
      </c>
      <c r="B150" s="137">
        <v>1.01</v>
      </c>
      <c r="C150" s="137">
        <v>1.01</v>
      </c>
      <c r="D150" s="137">
        <v>1.0109999999999999</v>
      </c>
      <c r="E150" s="137">
        <v>1.01</v>
      </c>
      <c r="F150" s="139">
        <v>960</v>
      </c>
    </row>
    <row r="151" spans="1:6" x14ac:dyDescent="0.2">
      <c r="A151" s="138" t="s">
        <v>1314</v>
      </c>
      <c r="B151" s="137">
        <v>1.01</v>
      </c>
      <c r="C151" s="137">
        <v>1.01</v>
      </c>
      <c r="D151" s="137">
        <v>1.0109999999999999</v>
      </c>
      <c r="E151" s="137">
        <v>1.01</v>
      </c>
      <c r="F151" s="139">
        <v>961</v>
      </c>
    </row>
    <row r="152" spans="1:6" x14ac:dyDescent="0.2">
      <c r="A152" s="138" t="s">
        <v>1315</v>
      </c>
      <c r="B152" s="137">
        <v>1.01</v>
      </c>
      <c r="C152" s="137">
        <v>1.01</v>
      </c>
      <c r="D152" s="137">
        <v>1.0109999999999999</v>
      </c>
      <c r="E152" s="137">
        <v>1.01</v>
      </c>
      <c r="F152" s="139">
        <v>962</v>
      </c>
    </row>
    <row r="153" spans="1:6" x14ac:dyDescent="0.2">
      <c r="A153" s="138" t="s">
        <v>1316</v>
      </c>
      <c r="B153" s="137">
        <v>1.01</v>
      </c>
      <c r="C153" s="137">
        <v>1.01</v>
      </c>
      <c r="D153" s="137">
        <v>1.0109999999999999</v>
      </c>
      <c r="E153" s="137">
        <v>1.01</v>
      </c>
      <c r="F153" s="139">
        <v>963</v>
      </c>
    </row>
    <row r="154" spans="1:6" x14ac:dyDescent="0.2">
      <c r="A154" s="138" t="s">
        <v>1317</v>
      </c>
      <c r="B154" s="137">
        <v>1.01</v>
      </c>
      <c r="C154" s="137">
        <v>1.01</v>
      </c>
      <c r="D154" s="137">
        <v>1.0109999999999999</v>
      </c>
      <c r="E154" s="137">
        <v>1.01</v>
      </c>
      <c r="F154" s="139">
        <v>964</v>
      </c>
    </row>
    <row r="155" spans="1:6" x14ac:dyDescent="0.2">
      <c r="A155" s="138" t="s">
        <v>1318</v>
      </c>
      <c r="B155" s="137">
        <v>1.01</v>
      </c>
      <c r="C155" s="137">
        <v>1.01</v>
      </c>
      <c r="D155" s="137">
        <v>1.0109999999999999</v>
      </c>
      <c r="E155" s="137">
        <v>1.01</v>
      </c>
      <c r="F155" s="139">
        <v>965</v>
      </c>
    </row>
    <row r="156" spans="1:6" x14ac:dyDescent="0.2">
      <c r="A156" s="138" t="s">
        <v>1319</v>
      </c>
      <c r="B156" s="137">
        <v>1.01</v>
      </c>
      <c r="C156" s="137">
        <v>1.01</v>
      </c>
      <c r="D156" s="137">
        <v>1.0109999999999999</v>
      </c>
      <c r="E156" s="137">
        <v>1.01</v>
      </c>
      <c r="F156" s="139">
        <v>966</v>
      </c>
    </row>
    <row r="157" spans="1:6" x14ac:dyDescent="0.2">
      <c r="A157" s="138" t="s">
        <v>1320</v>
      </c>
      <c r="B157" s="137">
        <v>1.01</v>
      </c>
      <c r="C157" s="137">
        <v>1.01</v>
      </c>
      <c r="D157" s="137">
        <v>1.0109999999999999</v>
      </c>
      <c r="E157" s="137">
        <v>1.01</v>
      </c>
      <c r="F157" s="139">
        <v>967</v>
      </c>
    </row>
    <row r="158" spans="1:6" x14ac:dyDescent="0.2">
      <c r="A158" s="138" t="s">
        <v>1321</v>
      </c>
      <c r="B158" s="137">
        <v>1.01</v>
      </c>
      <c r="C158" s="137">
        <v>1.01</v>
      </c>
      <c r="D158" s="137">
        <v>1.0109999999999999</v>
      </c>
      <c r="E158" s="137">
        <v>1.01</v>
      </c>
      <c r="F158" s="139">
        <v>968</v>
      </c>
    </row>
    <row r="159" spans="1:6" x14ac:dyDescent="0.2">
      <c r="A159" s="138" t="s">
        <v>1322</v>
      </c>
      <c r="B159" s="137">
        <v>1.01</v>
      </c>
      <c r="C159" s="137">
        <v>1.01</v>
      </c>
      <c r="D159" s="137">
        <v>1.0109999999999999</v>
      </c>
      <c r="E159" s="137">
        <v>1.01</v>
      </c>
      <c r="F159" s="139">
        <v>969</v>
      </c>
    </row>
    <row r="160" spans="1:6" x14ac:dyDescent="0.2">
      <c r="A160" s="138" t="s">
        <v>1478</v>
      </c>
      <c r="B160" s="137">
        <v>1.034</v>
      </c>
      <c r="C160" s="137">
        <v>1.032</v>
      </c>
      <c r="D160" s="137">
        <v>1.0289999999999999</v>
      </c>
      <c r="E160" s="137">
        <v>1.03</v>
      </c>
      <c r="F160" s="139">
        <v>2820</v>
      </c>
    </row>
    <row r="161" spans="1:8" x14ac:dyDescent="0.2">
      <c r="A161" s="138" t="s">
        <v>1323</v>
      </c>
      <c r="B161" s="137">
        <v>1.004</v>
      </c>
      <c r="C161" s="137">
        <v>1.004</v>
      </c>
      <c r="D161" s="137">
        <v>1.004</v>
      </c>
      <c r="E161" s="137">
        <v>1.004</v>
      </c>
      <c r="F161" s="139">
        <v>2034</v>
      </c>
    </row>
    <row r="162" spans="1:8" x14ac:dyDescent="0.2">
      <c r="A162" s="138" t="s">
        <v>1324</v>
      </c>
      <c r="B162" s="137" t="s">
        <v>1325</v>
      </c>
      <c r="C162" s="137" t="s">
        <v>1325</v>
      </c>
      <c r="D162" s="137" t="s">
        <v>1325</v>
      </c>
      <c r="E162" s="137" t="s">
        <v>1325</v>
      </c>
      <c r="F162" s="139" t="s">
        <v>1325</v>
      </c>
    </row>
    <row r="163" spans="1:8" x14ac:dyDescent="0.2">
      <c r="A163" s="138" t="s">
        <v>1326</v>
      </c>
      <c r="B163" s="137" t="s">
        <v>1325</v>
      </c>
      <c r="C163" s="137" t="s">
        <v>1325</v>
      </c>
      <c r="D163" s="137" t="s">
        <v>1325</v>
      </c>
      <c r="E163" s="137" t="s">
        <v>1325</v>
      </c>
      <c r="F163" s="139" t="s">
        <v>1325</v>
      </c>
    </row>
    <row r="164" spans="1:8" x14ac:dyDescent="0.2">
      <c r="A164" s="138" t="s">
        <v>1327</v>
      </c>
      <c r="B164" s="137" t="s">
        <v>1325</v>
      </c>
      <c r="C164" s="137" t="s">
        <v>1325</v>
      </c>
      <c r="D164" s="137" t="s">
        <v>1325</v>
      </c>
      <c r="E164" s="137" t="s">
        <v>1325</v>
      </c>
      <c r="F164" s="139" t="s">
        <v>1325</v>
      </c>
    </row>
    <row r="165" spans="1:8" x14ac:dyDescent="0.2">
      <c r="A165" s="138" t="s">
        <v>1328</v>
      </c>
      <c r="B165" s="137" t="s">
        <v>1325</v>
      </c>
      <c r="C165" s="137" t="s">
        <v>1325</v>
      </c>
      <c r="D165" s="137" t="s">
        <v>1325</v>
      </c>
      <c r="E165" s="137" t="s">
        <v>1325</v>
      </c>
      <c r="F165" s="139" t="s">
        <v>1325</v>
      </c>
    </row>
    <row r="166" spans="1:8" x14ac:dyDescent="0.2">
      <c r="A166" s="138" t="s">
        <v>1329</v>
      </c>
      <c r="B166" s="137" t="s">
        <v>1325</v>
      </c>
      <c r="C166" s="137" t="s">
        <v>1325</v>
      </c>
      <c r="D166" s="137" t="s">
        <v>1325</v>
      </c>
      <c r="E166" s="137" t="s">
        <v>1325</v>
      </c>
      <c r="F166" s="139" t="s">
        <v>1325</v>
      </c>
    </row>
    <row r="167" spans="1:8" x14ac:dyDescent="0.2">
      <c r="A167" s="138" t="s">
        <v>1330</v>
      </c>
      <c r="B167" s="137" t="s">
        <v>1325</v>
      </c>
      <c r="C167" s="137" t="s">
        <v>1325</v>
      </c>
      <c r="D167" s="137" t="s">
        <v>1325</v>
      </c>
      <c r="E167" s="137" t="s">
        <v>1325</v>
      </c>
      <c r="F167" s="139" t="s">
        <v>1325</v>
      </c>
    </row>
    <row r="168" spans="1:8" x14ac:dyDescent="0.2">
      <c r="A168" s="138" t="s">
        <v>1331</v>
      </c>
      <c r="B168" s="137" t="s">
        <v>1325</v>
      </c>
      <c r="C168" s="137" t="s">
        <v>1325</v>
      </c>
      <c r="D168" s="137" t="s">
        <v>1325</v>
      </c>
      <c r="E168" s="137" t="s">
        <v>1325</v>
      </c>
      <c r="F168" s="139" t="s">
        <v>1325</v>
      </c>
    </row>
    <row r="169" spans="1:8" x14ac:dyDescent="0.2">
      <c r="A169" s="138" t="s">
        <v>1332</v>
      </c>
      <c r="B169" s="137" t="s">
        <v>1325</v>
      </c>
      <c r="C169" s="137" t="s">
        <v>1325</v>
      </c>
      <c r="D169" s="137" t="s">
        <v>1325</v>
      </c>
      <c r="E169" s="137" t="s">
        <v>1325</v>
      </c>
      <c r="F169" s="139" t="s">
        <v>1325</v>
      </c>
    </row>
    <row r="170" spans="1:8" x14ac:dyDescent="0.2">
      <c r="A170" s="138" t="s">
        <v>1333</v>
      </c>
      <c r="B170" s="137" t="s">
        <v>1325</v>
      </c>
      <c r="C170" s="137" t="s">
        <v>1325</v>
      </c>
      <c r="D170" s="137" t="s">
        <v>1325</v>
      </c>
      <c r="E170" s="137" t="s">
        <v>1325</v>
      </c>
      <c r="F170" s="139" t="s">
        <v>1325</v>
      </c>
    </row>
    <row r="171" spans="1:8" x14ac:dyDescent="0.2">
      <c r="A171" s="138" t="s">
        <v>1334</v>
      </c>
      <c r="B171" s="137" t="s">
        <v>1325</v>
      </c>
      <c r="C171" s="137" t="s">
        <v>1325</v>
      </c>
      <c r="D171" s="137" t="s">
        <v>1325</v>
      </c>
      <c r="E171" s="137" t="s">
        <v>1325</v>
      </c>
      <c r="F171" s="139" t="s">
        <v>1325</v>
      </c>
    </row>
    <row r="172" spans="1:8" x14ac:dyDescent="0.2">
      <c r="A172" s="138" t="s">
        <v>1335</v>
      </c>
      <c r="B172" s="137" t="s">
        <v>1325</v>
      </c>
      <c r="C172" s="137" t="s">
        <v>1325</v>
      </c>
      <c r="D172" s="137" t="s">
        <v>1325</v>
      </c>
      <c r="E172" s="137" t="s">
        <v>1325</v>
      </c>
      <c r="F172" s="139" t="s">
        <v>1325</v>
      </c>
    </row>
    <row r="173" spans="1:8" x14ac:dyDescent="0.2">
      <c r="A173" s="226" t="s">
        <v>1336</v>
      </c>
      <c r="B173" s="223" t="s">
        <v>1325</v>
      </c>
      <c r="C173" s="223" t="s">
        <v>1325</v>
      </c>
      <c r="D173" s="223" t="s">
        <v>1325</v>
      </c>
      <c r="E173" s="223" t="s">
        <v>1325</v>
      </c>
      <c r="F173" s="224" t="s">
        <v>1325</v>
      </c>
      <c r="G173" s="225"/>
      <c r="H173" s="225"/>
    </row>
    <row r="174" spans="1:8" x14ac:dyDescent="0.2">
      <c r="A174" s="226" t="s">
        <v>1337</v>
      </c>
      <c r="B174" s="223" t="s">
        <v>1325</v>
      </c>
      <c r="C174" s="223" t="s">
        <v>1325</v>
      </c>
      <c r="D174" s="223" t="s">
        <v>1325</v>
      </c>
      <c r="E174" s="223" t="s">
        <v>1325</v>
      </c>
      <c r="F174" s="224" t="s">
        <v>1325</v>
      </c>
      <c r="G174" s="225"/>
      <c r="H174" s="225"/>
    </row>
    <row r="175" spans="1:8" x14ac:dyDescent="0.2">
      <c r="A175" s="226" t="s">
        <v>1338</v>
      </c>
      <c r="B175" s="223">
        <v>1.01</v>
      </c>
      <c r="C175" s="223">
        <v>1.01</v>
      </c>
      <c r="D175" s="223">
        <v>1.0109999999999999</v>
      </c>
      <c r="E175" s="223">
        <v>1.01</v>
      </c>
      <c r="F175" s="224">
        <v>789</v>
      </c>
      <c r="G175" s="225"/>
      <c r="H175" s="225"/>
    </row>
    <row r="176" spans="1:8" x14ac:dyDescent="0.2">
      <c r="A176" s="226" t="s">
        <v>1339</v>
      </c>
      <c r="B176" s="223" t="s">
        <v>1325</v>
      </c>
      <c r="C176" s="223" t="s">
        <v>1325</v>
      </c>
      <c r="D176" s="223" t="s">
        <v>1325</v>
      </c>
      <c r="E176" s="223" t="s">
        <v>1325</v>
      </c>
      <c r="F176" s="224" t="s">
        <v>1325</v>
      </c>
      <c r="G176" s="225"/>
      <c r="H176" s="225"/>
    </row>
    <row r="177" spans="1:8" x14ac:dyDescent="0.2">
      <c r="A177" s="226" t="s">
        <v>1777</v>
      </c>
      <c r="B177" s="223">
        <v>1.01</v>
      </c>
      <c r="C177" s="223">
        <v>1.01</v>
      </c>
      <c r="D177" s="223">
        <v>1.0109999999999999</v>
      </c>
      <c r="E177" s="223">
        <v>1.01</v>
      </c>
      <c r="F177" s="224">
        <v>791</v>
      </c>
      <c r="G177" s="225"/>
      <c r="H177" s="225"/>
    </row>
    <row r="178" spans="1:8" x14ac:dyDescent="0.2">
      <c r="A178" s="226" t="s">
        <v>1340</v>
      </c>
      <c r="B178" s="223" t="s">
        <v>1325</v>
      </c>
      <c r="C178" s="223" t="s">
        <v>1325</v>
      </c>
      <c r="D178" s="223" t="s">
        <v>1325</v>
      </c>
      <c r="E178" s="223" t="s">
        <v>1325</v>
      </c>
      <c r="F178" s="224" t="s">
        <v>1325</v>
      </c>
      <c r="G178" s="225"/>
      <c r="H178" s="225"/>
    </row>
    <row r="179" spans="1:8" x14ac:dyDescent="0.2">
      <c r="A179" s="226" t="s">
        <v>1341</v>
      </c>
      <c r="B179" s="223" t="s">
        <v>1325</v>
      </c>
      <c r="C179" s="223" t="s">
        <v>1325</v>
      </c>
      <c r="D179" s="223" t="s">
        <v>1325</v>
      </c>
      <c r="E179" s="223" t="s">
        <v>1325</v>
      </c>
      <c r="F179" s="224" t="s">
        <v>1325</v>
      </c>
      <c r="G179" s="225"/>
      <c r="H179" s="225"/>
    </row>
    <row r="180" spans="1:8" x14ac:dyDescent="0.2">
      <c r="A180" s="226" t="s">
        <v>1342</v>
      </c>
      <c r="B180" s="223" t="s">
        <v>1325</v>
      </c>
      <c r="C180" s="223" t="s">
        <v>1325</v>
      </c>
      <c r="D180" s="223" t="s">
        <v>1325</v>
      </c>
      <c r="E180" s="223" t="s">
        <v>1325</v>
      </c>
      <c r="F180" s="224" t="s">
        <v>1325</v>
      </c>
      <c r="G180" s="225"/>
      <c r="H180" s="225"/>
    </row>
    <row r="181" spans="1:8" x14ac:dyDescent="0.2">
      <c r="A181" s="226" t="s">
        <v>1343</v>
      </c>
      <c r="B181" s="223" t="s">
        <v>1325</v>
      </c>
      <c r="C181" s="223" t="s">
        <v>1325</v>
      </c>
      <c r="D181" s="223" t="s">
        <v>1325</v>
      </c>
      <c r="E181" s="223" t="s">
        <v>1325</v>
      </c>
      <c r="F181" s="224" t="s">
        <v>1325</v>
      </c>
      <c r="G181" s="225"/>
      <c r="H181" s="225"/>
    </row>
    <row r="182" spans="1:8" x14ac:dyDescent="0.2">
      <c r="A182" s="226" t="s">
        <v>1344</v>
      </c>
      <c r="B182" s="223" t="s">
        <v>1325</v>
      </c>
      <c r="C182" s="223" t="s">
        <v>1325</v>
      </c>
      <c r="D182" s="223" t="s">
        <v>1325</v>
      </c>
      <c r="E182" s="223" t="s">
        <v>1325</v>
      </c>
      <c r="F182" s="224" t="s">
        <v>1325</v>
      </c>
      <c r="G182" s="225"/>
      <c r="H182" s="225"/>
    </row>
    <row r="183" spans="1:8" x14ac:dyDescent="0.2">
      <c r="A183" s="226" t="s">
        <v>1345</v>
      </c>
      <c r="B183" s="223" t="s">
        <v>1325</v>
      </c>
      <c r="C183" s="223" t="s">
        <v>1325</v>
      </c>
      <c r="D183" s="223" t="s">
        <v>1325</v>
      </c>
      <c r="E183" s="223" t="s">
        <v>1325</v>
      </c>
      <c r="F183" s="224" t="s">
        <v>1325</v>
      </c>
      <c r="G183" s="225"/>
      <c r="H183" s="225"/>
    </row>
    <row r="184" spans="1:8" x14ac:dyDescent="0.2">
      <c r="A184" s="226" t="s">
        <v>1346</v>
      </c>
      <c r="B184" s="223" t="s">
        <v>1325</v>
      </c>
      <c r="C184" s="223" t="s">
        <v>1325</v>
      </c>
      <c r="D184" s="223" t="s">
        <v>1325</v>
      </c>
      <c r="E184" s="223" t="s">
        <v>1325</v>
      </c>
      <c r="F184" s="224" t="s">
        <v>1325</v>
      </c>
      <c r="G184" s="225"/>
      <c r="H184" s="225"/>
    </row>
    <row r="185" spans="1:8" x14ac:dyDescent="0.2">
      <c r="A185" s="226" t="s">
        <v>1347</v>
      </c>
      <c r="B185" s="223" t="s">
        <v>1325</v>
      </c>
      <c r="C185" s="223" t="s">
        <v>1325</v>
      </c>
      <c r="D185" s="223" t="s">
        <v>1325</v>
      </c>
      <c r="E185" s="223" t="s">
        <v>1325</v>
      </c>
      <c r="F185" s="224" t="s">
        <v>1325</v>
      </c>
      <c r="G185" s="225"/>
      <c r="H185" s="225"/>
    </row>
    <row r="186" spans="1:8" x14ac:dyDescent="0.2">
      <c r="A186" s="226" t="s">
        <v>1348</v>
      </c>
      <c r="B186" s="223" t="s">
        <v>1325</v>
      </c>
      <c r="C186" s="223" t="s">
        <v>1325</v>
      </c>
      <c r="D186" s="223" t="s">
        <v>1325</v>
      </c>
      <c r="E186" s="223" t="s">
        <v>1325</v>
      </c>
      <c r="F186" s="224" t="s">
        <v>1325</v>
      </c>
      <c r="G186" s="225"/>
      <c r="H186" s="225"/>
    </row>
    <row r="187" spans="1:8" x14ac:dyDescent="0.2">
      <c r="A187" s="226" t="s">
        <v>1349</v>
      </c>
      <c r="B187" s="223" t="s">
        <v>1325</v>
      </c>
      <c r="C187" s="223" t="s">
        <v>1325</v>
      </c>
      <c r="D187" s="223" t="s">
        <v>1325</v>
      </c>
      <c r="E187" s="223" t="s">
        <v>1325</v>
      </c>
      <c r="F187" s="224" t="s">
        <v>1325</v>
      </c>
      <c r="G187" s="225"/>
      <c r="H187" s="225"/>
    </row>
    <row r="188" spans="1:8" x14ac:dyDescent="0.2">
      <c r="A188" s="226" t="s">
        <v>1350</v>
      </c>
      <c r="B188" s="223" t="s">
        <v>1325</v>
      </c>
      <c r="C188" s="223" t="s">
        <v>1325</v>
      </c>
      <c r="D188" s="223" t="s">
        <v>1325</v>
      </c>
      <c r="E188" s="223" t="s">
        <v>1325</v>
      </c>
      <c r="F188" s="224" t="s">
        <v>1325</v>
      </c>
      <c r="G188" s="225"/>
      <c r="H188" s="225"/>
    </row>
    <row r="189" spans="1:8" x14ac:dyDescent="0.2">
      <c r="A189" s="226" t="s">
        <v>1351</v>
      </c>
      <c r="B189" s="223">
        <v>1.01</v>
      </c>
      <c r="C189" s="223">
        <v>1.01</v>
      </c>
      <c r="D189" s="223">
        <v>1.0109999999999999</v>
      </c>
      <c r="E189" s="223">
        <v>1.01</v>
      </c>
      <c r="F189" s="224">
        <v>790</v>
      </c>
      <c r="G189" s="225"/>
      <c r="H189" s="225"/>
    </row>
    <row r="190" spans="1:8" x14ac:dyDescent="0.2">
      <c r="A190" s="226" t="s">
        <v>1352</v>
      </c>
      <c r="B190" s="223" t="s">
        <v>1325</v>
      </c>
      <c r="C190" s="223" t="s">
        <v>1325</v>
      </c>
      <c r="D190" s="223" t="s">
        <v>1325</v>
      </c>
      <c r="E190" s="223" t="s">
        <v>1325</v>
      </c>
      <c r="F190" s="224" t="s">
        <v>1325</v>
      </c>
      <c r="G190" s="225"/>
      <c r="H190" s="225"/>
    </row>
    <row r="191" spans="1:8" x14ac:dyDescent="0.2">
      <c r="A191" s="226" t="s">
        <v>1353</v>
      </c>
      <c r="B191" s="223" t="s">
        <v>1325</v>
      </c>
      <c r="C191" s="223" t="s">
        <v>1325</v>
      </c>
      <c r="D191" s="223" t="s">
        <v>1325</v>
      </c>
      <c r="E191" s="223" t="s">
        <v>1325</v>
      </c>
      <c r="F191" s="224" t="s">
        <v>1325</v>
      </c>
      <c r="G191" s="225"/>
      <c r="H191" s="225"/>
    </row>
    <row r="192" spans="1:8" x14ac:dyDescent="0.2">
      <c r="A192" s="226" t="s">
        <v>1354</v>
      </c>
      <c r="B192" s="223">
        <v>1.01</v>
      </c>
      <c r="C192" s="223">
        <v>1.01</v>
      </c>
      <c r="D192" s="223">
        <v>1.0109999999999999</v>
      </c>
      <c r="E192" s="223">
        <v>1.01</v>
      </c>
      <c r="F192" s="224">
        <v>788</v>
      </c>
      <c r="G192" s="225"/>
      <c r="H192" s="225"/>
    </row>
    <row r="193" spans="1:8" x14ac:dyDescent="0.2">
      <c r="A193" s="226" t="s">
        <v>1355</v>
      </c>
      <c r="B193" s="223" t="s">
        <v>1325</v>
      </c>
      <c r="C193" s="223" t="s">
        <v>1325</v>
      </c>
      <c r="D193" s="223" t="s">
        <v>1325</v>
      </c>
      <c r="E193" s="223" t="s">
        <v>1325</v>
      </c>
      <c r="F193" s="224" t="s">
        <v>1325</v>
      </c>
      <c r="G193" s="225"/>
      <c r="H193" s="225"/>
    </row>
    <row r="194" spans="1:8" x14ac:dyDescent="0.2">
      <c r="A194" s="226" t="s">
        <v>1356</v>
      </c>
      <c r="B194" s="223" t="s">
        <v>1325</v>
      </c>
      <c r="C194" s="223" t="s">
        <v>1325</v>
      </c>
      <c r="D194" s="223" t="s">
        <v>1325</v>
      </c>
      <c r="E194" s="223" t="s">
        <v>1325</v>
      </c>
      <c r="F194" s="224" t="s">
        <v>1325</v>
      </c>
      <c r="G194" s="225"/>
      <c r="H194" s="225"/>
    </row>
    <row r="195" spans="1:8" x14ac:dyDescent="0.2">
      <c r="A195" s="226" t="s">
        <v>1357</v>
      </c>
      <c r="B195" s="223" t="s">
        <v>1325</v>
      </c>
      <c r="C195" s="223" t="s">
        <v>1325</v>
      </c>
      <c r="D195" s="223" t="s">
        <v>1325</v>
      </c>
      <c r="E195" s="223" t="s">
        <v>1325</v>
      </c>
      <c r="F195" s="224" t="s">
        <v>1325</v>
      </c>
      <c r="G195" s="225"/>
      <c r="H195" s="225"/>
    </row>
    <row r="196" spans="1:8" x14ac:dyDescent="0.2">
      <c r="A196" s="226" t="s">
        <v>1781</v>
      </c>
      <c r="B196" s="223">
        <v>1.01</v>
      </c>
      <c r="C196" s="223">
        <v>1.01</v>
      </c>
      <c r="D196" s="223">
        <v>1.0109999999999999</v>
      </c>
      <c r="E196" s="223">
        <v>1.01</v>
      </c>
      <c r="F196" s="224">
        <v>794</v>
      </c>
      <c r="G196" s="225"/>
      <c r="H196" s="225"/>
    </row>
    <row r="197" spans="1:8" x14ac:dyDescent="0.2">
      <c r="A197" s="226" t="s">
        <v>1358</v>
      </c>
      <c r="B197" s="223" t="s">
        <v>1325</v>
      </c>
      <c r="C197" s="223" t="s">
        <v>1325</v>
      </c>
      <c r="D197" s="223" t="s">
        <v>1325</v>
      </c>
      <c r="E197" s="223" t="s">
        <v>1325</v>
      </c>
      <c r="F197" s="224" t="s">
        <v>1325</v>
      </c>
      <c r="G197" s="225"/>
      <c r="H197" s="225"/>
    </row>
    <row r="198" spans="1:8" x14ac:dyDescent="0.2">
      <c r="A198" s="226" t="s">
        <v>1359</v>
      </c>
      <c r="B198" s="223" t="s">
        <v>1325</v>
      </c>
      <c r="C198" s="223" t="s">
        <v>1325</v>
      </c>
      <c r="D198" s="223" t="s">
        <v>1325</v>
      </c>
      <c r="E198" s="223" t="s">
        <v>1325</v>
      </c>
      <c r="F198" s="224" t="s">
        <v>1325</v>
      </c>
      <c r="G198" s="225"/>
      <c r="H198" s="225"/>
    </row>
    <row r="199" spans="1:8" x14ac:dyDescent="0.2">
      <c r="A199" s="226" t="s">
        <v>1360</v>
      </c>
      <c r="B199" s="223" t="s">
        <v>1325</v>
      </c>
      <c r="C199" s="223" t="s">
        <v>1325</v>
      </c>
      <c r="D199" s="223" t="s">
        <v>1325</v>
      </c>
      <c r="E199" s="223" t="s">
        <v>1325</v>
      </c>
      <c r="F199" s="224" t="s">
        <v>1325</v>
      </c>
      <c r="G199" s="225"/>
      <c r="H199" s="225"/>
    </row>
    <row r="200" spans="1:8" x14ac:dyDescent="0.2">
      <c r="A200" s="226" t="s">
        <v>1361</v>
      </c>
      <c r="B200" s="223" t="s">
        <v>1325</v>
      </c>
      <c r="C200" s="223" t="s">
        <v>1325</v>
      </c>
      <c r="D200" s="223" t="s">
        <v>1325</v>
      </c>
      <c r="E200" s="223" t="s">
        <v>1325</v>
      </c>
      <c r="F200" s="224" t="s">
        <v>1325</v>
      </c>
      <c r="G200" s="225"/>
      <c r="H200" s="225"/>
    </row>
    <row r="201" spans="1:8" x14ac:dyDescent="0.2">
      <c r="A201" s="226" t="s">
        <v>1362</v>
      </c>
      <c r="B201" s="223" t="s">
        <v>1325</v>
      </c>
      <c r="C201" s="223" t="s">
        <v>1325</v>
      </c>
      <c r="D201" s="223" t="s">
        <v>1325</v>
      </c>
      <c r="E201" s="223" t="s">
        <v>1325</v>
      </c>
      <c r="F201" s="224" t="s">
        <v>1325</v>
      </c>
      <c r="G201" s="225"/>
      <c r="H201" s="225"/>
    </row>
    <row r="202" spans="1:8" x14ac:dyDescent="0.2">
      <c r="A202" s="226" t="s">
        <v>1363</v>
      </c>
      <c r="B202" s="223" t="s">
        <v>1325</v>
      </c>
      <c r="C202" s="223" t="s">
        <v>1325</v>
      </c>
      <c r="D202" s="223" t="s">
        <v>1325</v>
      </c>
      <c r="E202" s="223" t="s">
        <v>1325</v>
      </c>
      <c r="F202" s="224" t="s">
        <v>1325</v>
      </c>
      <c r="G202" s="225"/>
      <c r="H202" s="225"/>
    </row>
    <row r="203" spans="1:8" x14ac:dyDescent="0.2">
      <c r="A203" s="226" t="s">
        <v>1364</v>
      </c>
      <c r="B203" s="223" t="s">
        <v>1325</v>
      </c>
      <c r="C203" s="223" t="s">
        <v>1325</v>
      </c>
      <c r="D203" s="223" t="s">
        <v>1325</v>
      </c>
      <c r="E203" s="223" t="s">
        <v>1325</v>
      </c>
      <c r="F203" s="224" t="s">
        <v>1325</v>
      </c>
      <c r="G203" s="225"/>
      <c r="H203" s="225"/>
    </row>
    <row r="204" spans="1:8" x14ac:dyDescent="0.2">
      <c r="A204" s="226" t="s">
        <v>1365</v>
      </c>
      <c r="B204" s="223" t="s">
        <v>1325</v>
      </c>
      <c r="C204" s="223" t="s">
        <v>1325</v>
      </c>
      <c r="D204" s="223" t="s">
        <v>1325</v>
      </c>
      <c r="E204" s="223" t="s">
        <v>1325</v>
      </c>
      <c r="F204" s="224" t="s">
        <v>1325</v>
      </c>
      <c r="G204" s="225"/>
      <c r="H204" s="225"/>
    </row>
    <row r="205" spans="1:8" x14ac:dyDescent="0.2">
      <c r="A205" s="226" t="s">
        <v>1366</v>
      </c>
      <c r="B205" s="223" t="s">
        <v>1325</v>
      </c>
      <c r="C205" s="223" t="s">
        <v>1325</v>
      </c>
      <c r="D205" s="223" t="s">
        <v>1325</v>
      </c>
      <c r="E205" s="223" t="s">
        <v>1325</v>
      </c>
      <c r="F205" s="224" t="s">
        <v>1325</v>
      </c>
      <c r="G205" s="225"/>
      <c r="H205" s="225"/>
    </row>
    <row r="206" spans="1:8" x14ac:dyDescent="0.2">
      <c r="A206" s="226" t="s">
        <v>1367</v>
      </c>
      <c r="B206" s="223" t="s">
        <v>1325</v>
      </c>
      <c r="C206" s="223" t="s">
        <v>1325</v>
      </c>
      <c r="D206" s="223" t="s">
        <v>1325</v>
      </c>
      <c r="E206" s="223" t="s">
        <v>1325</v>
      </c>
      <c r="F206" s="224" t="s">
        <v>1325</v>
      </c>
      <c r="G206" s="225"/>
      <c r="H206" s="225"/>
    </row>
    <row r="207" spans="1:8" x14ac:dyDescent="0.2">
      <c r="A207" s="226" t="s">
        <v>1782</v>
      </c>
      <c r="B207" s="223">
        <v>1.01</v>
      </c>
      <c r="C207" s="223">
        <v>1.01</v>
      </c>
      <c r="D207" s="223">
        <v>1.0109999999999999</v>
      </c>
      <c r="E207" s="223">
        <v>1.01</v>
      </c>
      <c r="F207" s="224">
        <v>792</v>
      </c>
      <c r="G207" s="225"/>
      <c r="H207" s="225"/>
    </row>
    <row r="208" spans="1:8" x14ac:dyDescent="0.2">
      <c r="A208" s="226" t="s">
        <v>1368</v>
      </c>
      <c r="B208" s="223" t="s">
        <v>1325</v>
      </c>
      <c r="C208" s="223" t="s">
        <v>1325</v>
      </c>
      <c r="D208" s="223" t="s">
        <v>1325</v>
      </c>
      <c r="E208" s="223" t="s">
        <v>1325</v>
      </c>
      <c r="F208" s="224" t="s">
        <v>1325</v>
      </c>
      <c r="G208" s="225"/>
      <c r="H208" s="225"/>
    </row>
    <row r="209" spans="1:6" x14ac:dyDescent="0.2">
      <c r="A209" s="138" t="s">
        <v>1369</v>
      </c>
      <c r="B209" s="137" t="s">
        <v>1325</v>
      </c>
      <c r="C209" s="137" t="s">
        <v>1325</v>
      </c>
      <c r="D209" s="137" t="s">
        <v>1325</v>
      </c>
      <c r="E209" s="137" t="s">
        <v>1325</v>
      </c>
      <c r="F209" s="139" t="s">
        <v>1325</v>
      </c>
    </row>
    <row r="210" spans="1:6" x14ac:dyDescent="0.2">
      <c r="A210" s="138" t="s">
        <v>1370</v>
      </c>
      <c r="B210" s="137" t="s">
        <v>1325</v>
      </c>
      <c r="C210" s="137" t="s">
        <v>1325</v>
      </c>
      <c r="D210" s="137" t="s">
        <v>1325</v>
      </c>
      <c r="E210" s="137" t="s">
        <v>1325</v>
      </c>
      <c r="F210" s="139" t="s">
        <v>1325</v>
      </c>
    </row>
    <row r="212" spans="1:6" ht="21.95" customHeight="1" x14ac:dyDescent="0.2">
      <c r="A212" s="238" t="s">
        <v>521</v>
      </c>
      <c r="B212" s="284"/>
      <c r="C212" s="284"/>
      <c r="D212" s="284"/>
      <c r="E212" s="284"/>
      <c r="F212" s="239"/>
    </row>
    <row r="213" spans="1:6" ht="21.95" customHeight="1" x14ac:dyDescent="0.2">
      <c r="A213" s="238" t="s">
        <v>61</v>
      </c>
      <c r="B213" s="284"/>
      <c r="C213" s="284"/>
      <c r="D213" s="284"/>
      <c r="E213" s="284"/>
      <c r="F213" s="239"/>
    </row>
    <row r="214" spans="1:6" ht="21.95" customHeight="1" x14ac:dyDescent="0.2">
      <c r="A214" s="24" t="s">
        <v>59</v>
      </c>
      <c r="B214" s="24" t="s">
        <v>54</v>
      </c>
      <c r="C214" s="24" t="s">
        <v>55</v>
      </c>
      <c r="D214" s="24" t="s">
        <v>56</v>
      </c>
      <c r="E214" s="24" t="s">
        <v>57</v>
      </c>
      <c r="F214" s="24" t="s">
        <v>58</v>
      </c>
    </row>
    <row r="215" spans="1:6" x14ac:dyDescent="0.2">
      <c r="A215" s="1" t="s">
        <v>1371</v>
      </c>
      <c r="B215" s="137">
        <v>1.01</v>
      </c>
      <c r="C215" s="137">
        <v>1.01</v>
      </c>
      <c r="D215" s="137">
        <v>1.0109999999999999</v>
      </c>
      <c r="E215" s="137">
        <v>1.01</v>
      </c>
      <c r="F215" s="139">
        <v>600</v>
      </c>
    </row>
    <row r="216" spans="1:6" x14ac:dyDescent="0.2">
      <c r="A216" s="1" t="s">
        <v>1372</v>
      </c>
      <c r="B216" s="137">
        <v>1.01</v>
      </c>
      <c r="C216" s="137">
        <v>1.01</v>
      </c>
      <c r="D216" s="137">
        <v>1.0109999999999999</v>
      </c>
      <c r="E216" s="137">
        <v>1.01</v>
      </c>
      <c r="F216" s="139">
        <v>601</v>
      </c>
    </row>
    <row r="217" spans="1:6" x14ac:dyDescent="0.2">
      <c r="A217" s="1" t="s">
        <v>1373</v>
      </c>
      <c r="B217" s="137">
        <v>1.01</v>
      </c>
      <c r="C217" s="137">
        <v>1.01</v>
      </c>
      <c r="D217" s="137">
        <v>1.0109999999999999</v>
      </c>
      <c r="E217" s="137">
        <v>1.01</v>
      </c>
      <c r="F217" s="139">
        <v>602</v>
      </c>
    </row>
    <row r="218" spans="1:6" x14ac:dyDescent="0.2">
      <c r="A218" s="1" t="s">
        <v>1374</v>
      </c>
      <c r="B218" s="137">
        <v>1.01</v>
      </c>
      <c r="C218" s="137">
        <v>1.01</v>
      </c>
      <c r="D218" s="137">
        <v>1.0109999999999999</v>
      </c>
      <c r="E218" s="137">
        <v>1.01</v>
      </c>
      <c r="F218" s="139">
        <v>603</v>
      </c>
    </row>
    <row r="219" spans="1:6" x14ac:dyDescent="0.2">
      <c r="A219" s="1" t="s">
        <v>1375</v>
      </c>
      <c r="B219" s="137">
        <v>1.0169999999999999</v>
      </c>
      <c r="C219" s="137">
        <v>1.0169999999999999</v>
      </c>
      <c r="D219" s="137">
        <v>1.0109999999999999</v>
      </c>
      <c r="E219" s="137">
        <v>1.016</v>
      </c>
      <c r="F219" s="139">
        <v>604</v>
      </c>
    </row>
    <row r="220" spans="1:6" x14ac:dyDescent="0.2">
      <c r="A220" s="1" t="s">
        <v>1376</v>
      </c>
      <c r="B220" s="137">
        <v>1.0089999999999999</v>
      </c>
      <c r="C220" s="137">
        <v>1.0089999999999999</v>
      </c>
      <c r="D220" s="137">
        <v>1.0109999999999999</v>
      </c>
      <c r="E220" s="137">
        <v>1.0089999999999999</v>
      </c>
      <c r="F220" s="139">
        <v>605</v>
      </c>
    </row>
    <row r="221" spans="1:6" x14ac:dyDescent="0.2">
      <c r="A221" s="1" t="s">
        <v>1377</v>
      </c>
      <c r="B221" s="137">
        <v>1.02</v>
      </c>
      <c r="C221" s="137">
        <v>1.0189999999999999</v>
      </c>
      <c r="D221" s="137">
        <v>1.0109999999999999</v>
      </c>
      <c r="E221" s="137">
        <v>1.0189999999999999</v>
      </c>
      <c r="F221" s="139">
        <v>606</v>
      </c>
    </row>
    <row r="222" spans="1:6" x14ac:dyDescent="0.2">
      <c r="A222" s="1" t="s">
        <v>1378</v>
      </c>
      <c r="B222" s="137">
        <v>1.01</v>
      </c>
      <c r="C222" s="137">
        <v>1.01</v>
      </c>
      <c r="D222" s="137">
        <v>1.0109999999999999</v>
      </c>
      <c r="E222" s="137">
        <v>1.01</v>
      </c>
      <c r="F222" s="139">
        <v>607</v>
      </c>
    </row>
    <row r="223" spans="1:6" x14ac:dyDescent="0.2">
      <c r="A223" s="1" t="s">
        <v>1379</v>
      </c>
      <c r="B223" s="137">
        <v>1.018</v>
      </c>
      <c r="C223" s="137">
        <v>1.018</v>
      </c>
      <c r="D223" s="137">
        <v>1.02</v>
      </c>
      <c r="E223" s="137">
        <v>1.018</v>
      </c>
      <c r="F223" s="139">
        <v>608</v>
      </c>
    </row>
    <row r="224" spans="1:6" x14ac:dyDescent="0.2">
      <c r="A224" s="1" t="s">
        <v>1380</v>
      </c>
      <c r="B224" s="137">
        <v>1.012</v>
      </c>
      <c r="C224" s="137">
        <v>1.012</v>
      </c>
      <c r="D224" s="137">
        <v>1.012</v>
      </c>
      <c r="E224" s="137">
        <v>1.012</v>
      </c>
      <c r="F224" s="139">
        <v>609</v>
      </c>
    </row>
    <row r="225" spans="1:6" x14ac:dyDescent="0.2">
      <c r="A225" s="1" t="s">
        <v>1381</v>
      </c>
      <c r="B225" s="137">
        <v>1.002</v>
      </c>
      <c r="C225" s="137">
        <v>1.002</v>
      </c>
      <c r="D225" s="137">
        <v>1.002</v>
      </c>
      <c r="E225" s="137">
        <v>1.0029999999999999</v>
      </c>
      <c r="F225" s="139">
        <v>610</v>
      </c>
    </row>
    <row r="226" spans="1:6" x14ac:dyDescent="0.2">
      <c r="A226" s="1" t="s">
        <v>1382</v>
      </c>
      <c r="B226" s="137">
        <v>1.01</v>
      </c>
      <c r="C226" s="137">
        <v>1.01</v>
      </c>
      <c r="D226" s="137">
        <v>1.0109999999999999</v>
      </c>
      <c r="E226" s="137">
        <v>1.01</v>
      </c>
      <c r="F226" s="139">
        <v>611</v>
      </c>
    </row>
    <row r="227" spans="1:6" x14ac:dyDescent="0.2">
      <c r="A227" s="1" t="s">
        <v>1383</v>
      </c>
      <c r="B227" s="137">
        <v>1.0049999999999999</v>
      </c>
      <c r="C227" s="137">
        <v>1.0069999999999999</v>
      </c>
      <c r="D227" s="137">
        <v>1.0049999999999999</v>
      </c>
      <c r="E227" s="137">
        <v>1.006</v>
      </c>
      <c r="F227" s="139">
        <v>612</v>
      </c>
    </row>
    <row r="228" spans="1:6" x14ac:dyDescent="0.2">
      <c r="A228" s="1" t="s">
        <v>1384</v>
      </c>
      <c r="B228" s="137">
        <v>1.0089999999999999</v>
      </c>
      <c r="C228" s="137">
        <v>1.0089999999999999</v>
      </c>
      <c r="D228" s="137">
        <v>1.0089999999999999</v>
      </c>
      <c r="E228" s="137">
        <v>1.0089999999999999</v>
      </c>
      <c r="F228" s="139">
        <v>613</v>
      </c>
    </row>
    <row r="229" spans="1:6" x14ac:dyDescent="0.2">
      <c r="A229" s="1" t="s">
        <v>1385</v>
      </c>
      <c r="B229" s="137">
        <v>1.0149999999999999</v>
      </c>
      <c r="C229" s="137">
        <v>1.0149999999999999</v>
      </c>
      <c r="D229" s="137">
        <v>1.0149999999999999</v>
      </c>
      <c r="E229" s="137">
        <v>1.0149999999999999</v>
      </c>
      <c r="F229" s="139">
        <v>614</v>
      </c>
    </row>
    <row r="230" spans="1:6" x14ac:dyDescent="0.2">
      <c r="A230" s="1" t="s">
        <v>1386</v>
      </c>
      <c r="B230" s="137">
        <v>1.0169999999999999</v>
      </c>
      <c r="C230" s="137">
        <v>1.0169999999999999</v>
      </c>
      <c r="D230" s="137">
        <v>1.02</v>
      </c>
      <c r="E230" s="137">
        <v>1.0189999999999999</v>
      </c>
      <c r="F230" s="139">
        <v>615</v>
      </c>
    </row>
    <row r="231" spans="1:6" x14ac:dyDescent="0.2">
      <c r="A231" s="1" t="s">
        <v>1387</v>
      </c>
      <c r="B231" s="137">
        <v>1.01</v>
      </c>
      <c r="C231" s="137">
        <v>1.01</v>
      </c>
      <c r="D231" s="137">
        <v>1.0109999999999999</v>
      </c>
      <c r="E231" s="137">
        <v>1.01</v>
      </c>
      <c r="F231" s="139">
        <v>616</v>
      </c>
    </row>
    <row r="232" spans="1:6" x14ac:dyDescent="0.2">
      <c r="A232" s="1" t="s">
        <v>1388</v>
      </c>
      <c r="B232" s="137">
        <v>1.0089999999999999</v>
      </c>
      <c r="C232" s="137">
        <v>1.0089999999999999</v>
      </c>
      <c r="D232" s="137">
        <v>1.0089999999999999</v>
      </c>
      <c r="E232" s="137">
        <v>1.0089999999999999</v>
      </c>
      <c r="F232" s="139">
        <v>617</v>
      </c>
    </row>
    <row r="233" spans="1:6" x14ac:dyDescent="0.2">
      <c r="A233" s="1" t="s">
        <v>1389</v>
      </c>
      <c r="B233" s="137">
        <v>1.0289999999999999</v>
      </c>
      <c r="C233" s="137">
        <v>1.0289999999999999</v>
      </c>
      <c r="D233" s="137">
        <v>1.032</v>
      </c>
      <c r="E233" s="137">
        <v>1.0309999999999999</v>
      </c>
      <c r="F233" s="139">
        <v>618</v>
      </c>
    </row>
    <row r="234" spans="1:6" x14ac:dyDescent="0.2">
      <c r="A234" s="1" t="s">
        <v>1390</v>
      </c>
      <c r="B234" s="137">
        <v>1.056</v>
      </c>
      <c r="C234" s="137">
        <v>1.056</v>
      </c>
      <c r="D234" s="137">
        <v>1.06</v>
      </c>
      <c r="E234" s="137">
        <v>1.06</v>
      </c>
      <c r="F234" s="139">
        <v>619</v>
      </c>
    </row>
    <row r="235" spans="1:6" x14ac:dyDescent="0.2">
      <c r="A235" s="1" t="s">
        <v>1391</v>
      </c>
      <c r="B235" s="137">
        <v>1.03</v>
      </c>
      <c r="C235" s="137">
        <v>1.04</v>
      </c>
      <c r="D235" s="137">
        <v>1.036</v>
      </c>
      <c r="E235" s="137">
        <v>1.044</v>
      </c>
      <c r="F235" s="139">
        <v>620</v>
      </c>
    </row>
    <row r="236" spans="1:6" x14ac:dyDescent="0.2">
      <c r="A236" s="1" t="s">
        <v>1392</v>
      </c>
      <c r="B236" s="137">
        <v>1.022</v>
      </c>
      <c r="C236" s="137">
        <v>1.022</v>
      </c>
      <c r="D236" s="137">
        <v>1.022</v>
      </c>
      <c r="E236" s="137">
        <v>1.022</v>
      </c>
      <c r="F236" s="139">
        <v>621</v>
      </c>
    </row>
    <row r="237" spans="1:6" x14ac:dyDescent="0.2">
      <c r="A237" s="1" t="s">
        <v>1393</v>
      </c>
      <c r="B237" s="137">
        <v>1.0009999999999999</v>
      </c>
      <c r="C237" s="137">
        <v>1.0009999999999999</v>
      </c>
      <c r="D237" s="137">
        <v>1.0009999999999999</v>
      </c>
      <c r="E237" s="137">
        <v>1.0009999999999999</v>
      </c>
      <c r="F237" s="139">
        <v>622</v>
      </c>
    </row>
    <row r="238" spans="1:6" x14ac:dyDescent="0.2">
      <c r="A238" s="1" t="s">
        <v>1394</v>
      </c>
      <c r="B238" s="137">
        <v>1.0149999999999999</v>
      </c>
      <c r="C238" s="137">
        <v>1.014</v>
      </c>
      <c r="D238" s="137">
        <v>1.02</v>
      </c>
      <c r="E238" s="137">
        <v>1.02</v>
      </c>
      <c r="F238" s="139">
        <v>629</v>
      </c>
    </row>
    <row r="239" spans="1:6" x14ac:dyDescent="0.2">
      <c r="A239" s="1" t="s">
        <v>1395</v>
      </c>
      <c r="B239" s="137">
        <v>1.0149999999999999</v>
      </c>
      <c r="C239" s="137">
        <v>1.0149999999999999</v>
      </c>
      <c r="D239" s="137">
        <v>1.0189999999999999</v>
      </c>
      <c r="E239" s="137">
        <v>1.02</v>
      </c>
      <c r="F239" s="139">
        <v>630</v>
      </c>
    </row>
    <row r="240" spans="1:6" x14ac:dyDescent="0.2">
      <c r="A240" s="1" t="s">
        <v>1396</v>
      </c>
      <c r="B240" s="137">
        <v>1.0429999999999999</v>
      </c>
      <c r="C240" s="137">
        <v>1.042</v>
      </c>
      <c r="D240" s="137">
        <v>1.0469999999999999</v>
      </c>
      <c r="E240" s="137">
        <v>1.0449999999999999</v>
      </c>
      <c r="F240" s="139">
        <v>631</v>
      </c>
    </row>
    <row r="241" spans="1:6" x14ac:dyDescent="0.2">
      <c r="A241" s="1" t="s">
        <v>1397</v>
      </c>
      <c r="B241" s="137">
        <v>1.018</v>
      </c>
      <c r="C241" s="137">
        <v>1.018</v>
      </c>
      <c r="D241" s="137">
        <v>1.02</v>
      </c>
      <c r="E241" s="137">
        <v>1.018</v>
      </c>
      <c r="F241" s="139">
        <v>632</v>
      </c>
    </row>
    <row r="242" spans="1:6" x14ac:dyDescent="0.2">
      <c r="A242" s="1" t="s">
        <v>1398</v>
      </c>
      <c r="B242" s="137">
        <v>1.0049999999999999</v>
      </c>
      <c r="C242" s="137">
        <v>1.0049999999999999</v>
      </c>
      <c r="D242" s="137">
        <v>1.0069999999999999</v>
      </c>
      <c r="E242" s="137">
        <v>1.006</v>
      </c>
      <c r="F242" s="139">
        <v>633</v>
      </c>
    </row>
    <row r="243" spans="1:6" x14ac:dyDescent="0.2">
      <c r="A243" s="1" t="s">
        <v>1399</v>
      </c>
      <c r="B243" s="137">
        <v>1.016</v>
      </c>
      <c r="C243" s="137">
        <v>1.016</v>
      </c>
      <c r="D243" s="137">
        <v>1.016</v>
      </c>
      <c r="E243" s="137">
        <v>1.016</v>
      </c>
      <c r="F243" s="139">
        <v>634</v>
      </c>
    </row>
    <row r="244" spans="1:6" x14ac:dyDescent="0.2">
      <c r="A244" s="1" t="s">
        <v>1400</v>
      </c>
      <c r="B244" s="137">
        <v>1.024</v>
      </c>
      <c r="C244" s="137">
        <v>1.0229999999999999</v>
      </c>
      <c r="D244" s="137">
        <v>1.0269999999999999</v>
      </c>
      <c r="E244" s="137">
        <v>1.026</v>
      </c>
      <c r="F244" s="139">
        <v>635</v>
      </c>
    </row>
    <row r="245" spans="1:6" x14ac:dyDescent="0.2">
      <c r="A245" s="1" t="s">
        <v>1401</v>
      </c>
      <c r="B245" s="137">
        <v>1.018</v>
      </c>
      <c r="C245" s="137">
        <v>1.018</v>
      </c>
      <c r="D245" s="137">
        <v>1.02</v>
      </c>
      <c r="E245" s="137">
        <v>1.018</v>
      </c>
      <c r="F245" s="139">
        <v>636</v>
      </c>
    </row>
    <row r="246" spans="1:6" x14ac:dyDescent="0.2">
      <c r="A246" s="1" t="s">
        <v>1402</v>
      </c>
      <c r="B246" s="137">
        <v>1.018</v>
      </c>
      <c r="C246" s="137">
        <v>1.018</v>
      </c>
      <c r="D246" s="137">
        <v>1.02</v>
      </c>
      <c r="E246" s="137">
        <v>1.018</v>
      </c>
      <c r="F246" s="139">
        <v>637</v>
      </c>
    </row>
    <row r="247" spans="1:6" x14ac:dyDescent="0.2">
      <c r="A247" s="1" t="s">
        <v>1403</v>
      </c>
      <c r="B247" s="137">
        <v>1.0309999999999999</v>
      </c>
      <c r="C247" s="137">
        <v>1.03</v>
      </c>
      <c r="D247" s="137">
        <v>1.032</v>
      </c>
      <c r="E247" s="137">
        <v>1.032</v>
      </c>
      <c r="F247" s="139">
        <v>638</v>
      </c>
    </row>
    <row r="248" spans="1:6" x14ac:dyDescent="0.2">
      <c r="A248" s="1" t="s">
        <v>1404</v>
      </c>
      <c r="B248" s="137">
        <v>1.024</v>
      </c>
      <c r="C248" s="137">
        <v>1.024</v>
      </c>
      <c r="D248" s="137">
        <v>1.0249999999999999</v>
      </c>
      <c r="E248" s="137">
        <v>1.0249999999999999</v>
      </c>
      <c r="F248" s="139">
        <v>639</v>
      </c>
    </row>
    <row r="249" spans="1:6" x14ac:dyDescent="0.2">
      <c r="A249" s="1" t="s">
        <v>1405</v>
      </c>
      <c r="B249" s="137">
        <v>1.0009999999999999</v>
      </c>
      <c r="C249" s="137">
        <v>1.0009999999999999</v>
      </c>
      <c r="D249" s="137">
        <v>1.002</v>
      </c>
      <c r="E249" s="137">
        <v>1.0009999999999999</v>
      </c>
      <c r="F249" s="139">
        <v>640</v>
      </c>
    </row>
    <row r="250" spans="1:6" x14ac:dyDescent="0.2">
      <c r="A250" s="1" t="s">
        <v>1406</v>
      </c>
      <c r="B250" s="137">
        <v>1.046</v>
      </c>
      <c r="C250" s="137">
        <v>1.046</v>
      </c>
      <c r="D250" s="137">
        <v>1.048</v>
      </c>
      <c r="E250" s="137">
        <v>1.048</v>
      </c>
      <c r="F250" s="139">
        <v>641</v>
      </c>
    </row>
    <row r="251" spans="1:6" x14ac:dyDescent="0.2">
      <c r="A251" s="1" t="s">
        <v>1407</v>
      </c>
      <c r="B251" s="137">
        <v>1.01</v>
      </c>
      <c r="C251" s="137">
        <v>1.01</v>
      </c>
      <c r="D251" s="137">
        <v>1.0109999999999999</v>
      </c>
      <c r="E251" s="137">
        <v>1.01</v>
      </c>
      <c r="F251" s="139">
        <v>642</v>
      </c>
    </row>
    <row r="252" spans="1:6" x14ac:dyDescent="0.2">
      <c r="A252" s="1" t="s">
        <v>1408</v>
      </c>
      <c r="B252" s="137">
        <v>1.0349999999999999</v>
      </c>
      <c r="C252" s="137">
        <v>1.0349999999999999</v>
      </c>
      <c r="D252" s="137">
        <v>1.0369999999999999</v>
      </c>
      <c r="E252" s="137">
        <v>1.0369999999999999</v>
      </c>
      <c r="F252" s="139">
        <v>643</v>
      </c>
    </row>
    <row r="253" spans="1:6" x14ac:dyDescent="0.2">
      <c r="A253" s="1" t="s">
        <v>1409</v>
      </c>
      <c r="B253" s="137">
        <v>0.996</v>
      </c>
      <c r="C253" s="137">
        <v>0.996</v>
      </c>
      <c r="D253" s="137">
        <v>0.998</v>
      </c>
      <c r="E253" s="137">
        <v>0.998</v>
      </c>
      <c r="F253" s="139">
        <v>644</v>
      </c>
    </row>
    <row r="254" spans="1:6" x14ac:dyDescent="0.2">
      <c r="A254" s="1" t="s">
        <v>1410</v>
      </c>
      <c r="B254" s="137">
        <v>1.01</v>
      </c>
      <c r="C254" s="137">
        <v>1.01</v>
      </c>
      <c r="D254" s="137">
        <v>1.0109999999999999</v>
      </c>
      <c r="E254" s="137">
        <v>1.01</v>
      </c>
      <c r="F254" s="139">
        <v>645</v>
      </c>
    </row>
    <row r="255" spans="1:6" x14ac:dyDescent="0.2">
      <c r="A255" s="1" t="s">
        <v>1411</v>
      </c>
      <c r="B255" s="137">
        <v>1.01</v>
      </c>
      <c r="C255" s="137">
        <v>1.01</v>
      </c>
      <c r="D255" s="137">
        <v>1.0109999999999999</v>
      </c>
      <c r="E255" s="137">
        <v>1.01</v>
      </c>
      <c r="F255" s="139">
        <v>646</v>
      </c>
    </row>
    <row r="256" spans="1:6" x14ac:dyDescent="0.2">
      <c r="A256" s="1" t="s">
        <v>1412</v>
      </c>
      <c r="B256" s="137">
        <v>1.0329999999999999</v>
      </c>
      <c r="C256" s="137">
        <v>1.0329999999999999</v>
      </c>
      <c r="D256" s="137">
        <v>1.0349999999999999</v>
      </c>
      <c r="E256" s="137">
        <v>1.0349999999999999</v>
      </c>
      <c r="F256" s="139">
        <v>647</v>
      </c>
    </row>
    <row r="257" spans="1:6" x14ac:dyDescent="0.2">
      <c r="A257" s="1" t="s">
        <v>1413</v>
      </c>
      <c r="B257" s="137">
        <v>1.01</v>
      </c>
      <c r="C257" s="137">
        <v>1.01</v>
      </c>
      <c r="D257" s="137">
        <v>1.0109999999999999</v>
      </c>
      <c r="E257" s="137">
        <v>1.01</v>
      </c>
      <c r="F257" s="139">
        <v>648</v>
      </c>
    </row>
    <row r="258" spans="1:6" x14ac:dyDescent="0.2">
      <c r="A258" s="1" t="s">
        <v>1414</v>
      </c>
      <c r="B258" s="137">
        <v>1.01</v>
      </c>
      <c r="C258" s="137">
        <v>1.01</v>
      </c>
      <c r="D258" s="137">
        <v>1.0109999999999999</v>
      </c>
      <c r="E258" s="137">
        <v>1.01</v>
      </c>
      <c r="F258" s="139">
        <v>649</v>
      </c>
    </row>
    <row r="259" spans="1:6" x14ac:dyDescent="0.2">
      <c r="A259" s="1" t="s">
        <v>1415</v>
      </c>
      <c r="B259" s="137">
        <v>1.01</v>
      </c>
      <c r="C259" s="137">
        <v>1.01</v>
      </c>
      <c r="D259" s="137">
        <v>1.0109999999999999</v>
      </c>
      <c r="E259" s="137">
        <v>1.01</v>
      </c>
      <c r="F259" s="139">
        <v>650</v>
      </c>
    </row>
    <row r="260" spans="1:6" x14ac:dyDescent="0.2">
      <c r="A260" s="1" t="s">
        <v>1416</v>
      </c>
      <c r="B260" s="137">
        <v>1.01</v>
      </c>
      <c r="C260" s="137">
        <v>1.0609999999999999</v>
      </c>
      <c r="D260" s="137">
        <v>1.0109999999999999</v>
      </c>
      <c r="E260" s="137">
        <v>1.0620000000000001</v>
      </c>
      <c r="F260" s="139">
        <v>651</v>
      </c>
    </row>
    <row r="261" spans="1:6" x14ac:dyDescent="0.2">
      <c r="A261" s="1" t="s">
        <v>1417</v>
      </c>
      <c r="B261" s="137">
        <v>1.012</v>
      </c>
      <c r="C261" s="137">
        <v>1.01</v>
      </c>
      <c r="D261" s="137">
        <v>1.0109999999999999</v>
      </c>
      <c r="E261" s="137">
        <v>1.01</v>
      </c>
      <c r="F261" s="139">
        <v>652</v>
      </c>
    </row>
    <row r="262" spans="1:6" x14ac:dyDescent="0.2">
      <c r="A262" s="1" t="s">
        <v>1418</v>
      </c>
      <c r="B262" s="137">
        <v>1.024</v>
      </c>
      <c r="C262" s="137">
        <v>1.0229999999999999</v>
      </c>
      <c r="D262" s="137">
        <v>1.0249999999999999</v>
      </c>
      <c r="E262" s="137">
        <v>1.022</v>
      </c>
      <c r="F262" s="139">
        <v>653</v>
      </c>
    </row>
    <row r="263" spans="1:6" x14ac:dyDescent="0.2">
      <c r="A263" s="1" t="s">
        <v>1419</v>
      </c>
      <c r="B263" s="137">
        <v>1.01</v>
      </c>
      <c r="C263" s="137">
        <v>1.01</v>
      </c>
      <c r="D263" s="137">
        <v>1.0109999999999999</v>
      </c>
      <c r="E263" s="137">
        <v>1.01</v>
      </c>
      <c r="F263" s="139">
        <v>654</v>
      </c>
    </row>
    <row r="264" spans="1:6" x14ac:dyDescent="0.2">
      <c r="A264" s="1" t="s">
        <v>1420</v>
      </c>
      <c r="B264" s="137">
        <v>1.01</v>
      </c>
      <c r="C264" s="137">
        <v>1.01</v>
      </c>
      <c r="D264" s="137">
        <v>1.0109999999999999</v>
      </c>
      <c r="E264" s="137">
        <v>1.01</v>
      </c>
      <c r="F264" s="139">
        <v>655</v>
      </c>
    </row>
    <row r="265" spans="1:6" x14ac:dyDescent="0.2">
      <c r="A265" s="1" t="s">
        <v>1421</v>
      </c>
      <c r="B265" s="137">
        <v>1.01</v>
      </c>
      <c r="C265" s="137">
        <v>1.012</v>
      </c>
      <c r="D265" s="137">
        <v>1.0109999999999999</v>
      </c>
      <c r="E265" s="137">
        <v>1.012</v>
      </c>
      <c r="F265" s="139">
        <v>656</v>
      </c>
    </row>
    <row r="266" spans="1:6" x14ac:dyDescent="0.2">
      <c r="A266" s="1" t="s">
        <v>1422</v>
      </c>
      <c r="B266" s="137">
        <v>1.01</v>
      </c>
      <c r="C266" s="137">
        <v>1.0349999999999999</v>
      </c>
      <c r="D266" s="137">
        <v>1.0109999999999999</v>
      </c>
      <c r="E266" s="137">
        <v>1.0349999999999999</v>
      </c>
      <c r="F266" s="139">
        <v>657</v>
      </c>
    </row>
    <row r="267" spans="1:6" x14ac:dyDescent="0.2">
      <c r="A267" s="1" t="s">
        <v>1423</v>
      </c>
      <c r="B267" s="137">
        <v>1.01</v>
      </c>
      <c r="C267" s="137">
        <v>1.01</v>
      </c>
      <c r="D267" s="137">
        <v>1.0109999999999999</v>
      </c>
      <c r="E267" s="137">
        <v>1.01</v>
      </c>
      <c r="F267" s="139">
        <v>658</v>
      </c>
    </row>
    <row r="268" spans="1:6" x14ac:dyDescent="0.2">
      <c r="A268" s="1" t="s">
        <v>1424</v>
      </c>
      <c r="B268" s="137">
        <v>1.01</v>
      </c>
      <c r="C268" s="137">
        <v>1.01</v>
      </c>
      <c r="D268" s="137">
        <v>1.0109999999999999</v>
      </c>
      <c r="E268" s="137">
        <v>1.01</v>
      </c>
      <c r="F268" s="139">
        <v>659</v>
      </c>
    </row>
    <row r="269" spans="1:6" x14ac:dyDescent="0.2">
      <c r="A269" s="1" t="s">
        <v>1425</v>
      </c>
      <c r="B269" s="137">
        <v>1.01</v>
      </c>
      <c r="C269" s="137">
        <v>1.01</v>
      </c>
      <c r="D269" s="137">
        <v>1.0109999999999999</v>
      </c>
      <c r="E269" s="137">
        <v>1.01</v>
      </c>
      <c r="F269" s="139">
        <v>660</v>
      </c>
    </row>
    <row r="270" spans="1:6" x14ac:dyDescent="0.2">
      <c r="A270" s="1" t="s">
        <v>1426</v>
      </c>
      <c r="B270" s="137">
        <v>1.01</v>
      </c>
      <c r="C270" s="137">
        <v>1.01</v>
      </c>
      <c r="D270" s="137">
        <v>1.0109999999999999</v>
      </c>
      <c r="E270" s="137">
        <v>1.01</v>
      </c>
      <c r="F270" s="139">
        <v>661</v>
      </c>
    </row>
    <row r="271" spans="1:6" x14ac:dyDescent="0.2">
      <c r="A271" s="1" t="s">
        <v>1427</v>
      </c>
      <c r="B271" s="137">
        <v>1.01</v>
      </c>
      <c r="C271" s="137">
        <v>1.01</v>
      </c>
      <c r="D271" s="137">
        <v>1.0109999999999999</v>
      </c>
      <c r="E271" s="137">
        <v>1.01</v>
      </c>
      <c r="F271" s="139">
        <v>662</v>
      </c>
    </row>
    <row r="272" spans="1:6" x14ac:dyDescent="0.2">
      <c r="A272" s="1" t="s">
        <v>1428</v>
      </c>
      <c r="B272" s="137">
        <v>1.01</v>
      </c>
      <c r="C272" s="137">
        <v>1.01</v>
      </c>
      <c r="D272" s="137">
        <v>1.0109999999999999</v>
      </c>
      <c r="E272" s="137">
        <v>1.01</v>
      </c>
      <c r="F272" s="139">
        <v>663</v>
      </c>
    </row>
    <row r="273" spans="1:6" x14ac:dyDescent="0.2">
      <c r="A273" s="1" t="s">
        <v>1429</v>
      </c>
      <c r="B273" s="137">
        <v>1.01</v>
      </c>
      <c r="C273" s="137">
        <v>1.01</v>
      </c>
      <c r="D273" s="137">
        <v>1.0109999999999999</v>
      </c>
      <c r="E273" s="137">
        <v>1.01</v>
      </c>
      <c r="F273" s="139">
        <v>664</v>
      </c>
    </row>
    <row r="274" spans="1:6" x14ac:dyDescent="0.2">
      <c r="A274" s="1" t="s">
        <v>1430</v>
      </c>
      <c r="B274" s="137">
        <v>1.01</v>
      </c>
      <c r="C274" s="137">
        <v>1.01</v>
      </c>
      <c r="D274" s="137">
        <v>1.0109999999999999</v>
      </c>
      <c r="E274" s="137">
        <v>1.01</v>
      </c>
      <c r="F274" s="139">
        <v>665</v>
      </c>
    </row>
    <row r="275" spans="1:6" x14ac:dyDescent="0.2">
      <c r="A275" s="1" t="s">
        <v>1431</v>
      </c>
      <c r="B275" s="137">
        <v>1.01</v>
      </c>
      <c r="C275" s="137">
        <v>1.01</v>
      </c>
      <c r="D275" s="137">
        <v>1.0109999999999999</v>
      </c>
      <c r="E275" s="137">
        <v>1.01</v>
      </c>
      <c r="F275" s="139">
        <v>666</v>
      </c>
    </row>
    <row r="276" spans="1:6" x14ac:dyDescent="0.2">
      <c r="A276" s="1" t="s">
        <v>1432</v>
      </c>
      <c r="B276" s="137">
        <v>1.01</v>
      </c>
      <c r="C276" s="137">
        <v>1.01</v>
      </c>
      <c r="D276" s="137">
        <v>1.0109999999999999</v>
      </c>
      <c r="E276" s="137">
        <v>1.01</v>
      </c>
      <c r="F276" s="139">
        <v>667</v>
      </c>
    </row>
    <row r="277" spans="1:6" x14ac:dyDescent="0.2">
      <c r="A277" s="1" t="s">
        <v>1433</v>
      </c>
      <c r="B277" s="137">
        <v>1.01</v>
      </c>
      <c r="C277" s="137">
        <v>1.01</v>
      </c>
      <c r="D277" s="137">
        <v>1.0109999999999999</v>
      </c>
      <c r="E277" s="137">
        <v>1.01</v>
      </c>
      <c r="F277" s="139">
        <v>668</v>
      </c>
    </row>
    <row r="278" spans="1:6" x14ac:dyDescent="0.2">
      <c r="A278" s="1" t="s">
        <v>1434</v>
      </c>
      <c r="B278" s="137">
        <v>1.01</v>
      </c>
      <c r="C278" s="137">
        <v>1.01</v>
      </c>
      <c r="D278" s="137">
        <v>1.0109999999999999</v>
      </c>
      <c r="E278" s="137">
        <v>1.01</v>
      </c>
      <c r="F278" s="139">
        <v>669</v>
      </c>
    </row>
    <row r="279" spans="1:6" x14ac:dyDescent="0.2">
      <c r="A279" s="1" t="s">
        <v>1435</v>
      </c>
      <c r="B279" s="137">
        <v>1.01</v>
      </c>
      <c r="C279" s="137">
        <v>1.01</v>
      </c>
      <c r="D279" s="137">
        <v>1.0109999999999999</v>
      </c>
      <c r="E279" s="137">
        <v>1.01</v>
      </c>
      <c r="F279" s="139">
        <v>670</v>
      </c>
    </row>
    <row r="280" spans="1:6" x14ac:dyDescent="0.2">
      <c r="A280" s="1" t="s">
        <v>1436</v>
      </c>
      <c r="B280" s="137">
        <v>1.01</v>
      </c>
      <c r="C280" s="137">
        <v>1.01</v>
      </c>
      <c r="D280" s="137">
        <v>1.0109999999999999</v>
      </c>
      <c r="E280" s="137">
        <v>1.01</v>
      </c>
      <c r="F280" s="139">
        <v>671</v>
      </c>
    </row>
    <row r="281" spans="1:6" x14ac:dyDescent="0.2">
      <c r="A281" s="1" t="s">
        <v>1437</v>
      </c>
      <c r="B281" s="137">
        <v>1.01</v>
      </c>
      <c r="C281" s="137">
        <v>1.01</v>
      </c>
      <c r="D281" s="137">
        <v>1.0109999999999999</v>
      </c>
      <c r="E281" s="137">
        <v>1.01</v>
      </c>
      <c r="F281" s="139">
        <v>672</v>
      </c>
    </row>
    <row r="282" spans="1:6" x14ac:dyDescent="0.2">
      <c r="A282" s="1" t="s">
        <v>1438</v>
      </c>
      <c r="B282" s="137">
        <v>1.01</v>
      </c>
      <c r="C282" s="137">
        <v>1.01</v>
      </c>
      <c r="D282" s="137">
        <v>1.0109999999999999</v>
      </c>
      <c r="E282" s="137">
        <v>1.01</v>
      </c>
      <c r="F282" s="139">
        <v>673</v>
      </c>
    </row>
    <row r="283" spans="1:6" x14ac:dyDescent="0.2">
      <c r="A283" s="1" t="s">
        <v>1439</v>
      </c>
      <c r="B283" s="137">
        <v>1.01</v>
      </c>
      <c r="C283" s="137">
        <v>1.01</v>
      </c>
      <c r="D283" s="137">
        <v>1.0109999999999999</v>
      </c>
      <c r="E283" s="137">
        <v>1.01</v>
      </c>
      <c r="F283" s="139">
        <v>674</v>
      </c>
    </row>
    <row r="284" spans="1:6" x14ac:dyDescent="0.2">
      <c r="A284" s="1" t="s">
        <v>1440</v>
      </c>
      <c r="B284" s="137">
        <v>1.01</v>
      </c>
      <c r="C284" s="137">
        <v>1.01</v>
      </c>
      <c r="D284" s="137">
        <v>1.0109999999999999</v>
      </c>
      <c r="E284" s="137">
        <v>1.01</v>
      </c>
      <c r="F284" s="139">
        <v>675</v>
      </c>
    </row>
    <row r="285" spans="1:6" x14ac:dyDescent="0.2">
      <c r="A285" s="1" t="s">
        <v>1441</v>
      </c>
      <c r="B285" s="137">
        <v>1.01</v>
      </c>
      <c r="C285" s="137">
        <v>1.01</v>
      </c>
      <c r="D285" s="137">
        <v>1.0109999999999999</v>
      </c>
      <c r="E285" s="137">
        <v>1.01</v>
      </c>
      <c r="F285" s="139">
        <v>676</v>
      </c>
    </row>
    <row r="286" spans="1:6" x14ac:dyDescent="0.2">
      <c r="A286" s="1" t="s">
        <v>1442</v>
      </c>
      <c r="B286" s="137">
        <v>1.01</v>
      </c>
      <c r="C286" s="137">
        <v>1.01</v>
      </c>
      <c r="D286" s="137">
        <v>1.0109999999999999</v>
      </c>
      <c r="E286" s="137">
        <v>1.01</v>
      </c>
      <c r="F286" s="139">
        <v>677</v>
      </c>
    </row>
    <row r="287" spans="1:6" x14ac:dyDescent="0.2">
      <c r="A287" s="1" t="s">
        <v>1443</v>
      </c>
      <c r="B287" s="137">
        <v>1.01</v>
      </c>
      <c r="C287" s="137">
        <v>1.01</v>
      </c>
      <c r="D287" s="137">
        <v>1.0109999999999999</v>
      </c>
      <c r="E287" s="137">
        <v>1.01</v>
      </c>
      <c r="F287" s="139">
        <v>678</v>
      </c>
    </row>
    <row r="288" spans="1:6" x14ac:dyDescent="0.2">
      <c r="A288" s="1" t="s">
        <v>1444</v>
      </c>
      <c r="B288" s="137">
        <v>1.01</v>
      </c>
      <c r="C288" s="137">
        <v>1.01</v>
      </c>
      <c r="D288" s="137">
        <v>1.0109999999999999</v>
      </c>
      <c r="E288" s="137">
        <v>1.01</v>
      </c>
      <c r="F288" s="139">
        <v>679</v>
      </c>
    </row>
    <row r="289" spans="1:6" x14ac:dyDescent="0.2">
      <c r="A289" s="1" t="s">
        <v>1445</v>
      </c>
      <c r="B289" s="137">
        <v>1.01</v>
      </c>
      <c r="C289" s="137">
        <v>1.01</v>
      </c>
      <c r="D289" s="137">
        <v>1.0109999999999999</v>
      </c>
      <c r="E289" s="137">
        <v>1.01</v>
      </c>
      <c r="F289" s="139">
        <v>680</v>
      </c>
    </row>
    <row r="290" spans="1:6" x14ac:dyDescent="0.2">
      <c r="A290" s="1" t="s">
        <v>1446</v>
      </c>
      <c r="B290" s="137">
        <v>1.01</v>
      </c>
      <c r="C290" s="137">
        <v>1.01</v>
      </c>
      <c r="D290" s="137">
        <v>1.0109999999999999</v>
      </c>
      <c r="E290" s="137">
        <v>1.01</v>
      </c>
      <c r="F290" s="139">
        <v>691</v>
      </c>
    </row>
    <row r="291" spans="1:6" x14ac:dyDescent="0.2">
      <c r="A291" s="1" t="s">
        <v>1447</v>
      </c>
      <c r="B291" s="137">
        <v>1.01</v>
      </c>
      <c r="C291" s="137">
        <v>1.01</v>
      </c>
      <c r="D291" s="137">
        <v>1.0109999999999999</v>
      </c>
      <c r="E291" s="137">
        <v>1.01</v>
      </c>
      <c r="F291" s="139">
        <v>692</v>
      </c>
    </row>
    <row r="292" spans="1:6" x14ac:dyDescent="0.2">
      <c r="A292" s="1" t="s">
        <v>1448</v>
      </c>
      <c r="B292" s="137">
        <v>1.01</v>
      </c>
      <c r="C292" s="137">
        <v>1.01</v>
      </c>
      <c r="D292" s="137">
        <v>1.0109999999999999</v>
      </c>
      <c r="E292" s="137">
        <v>1.01</v>
      </c>
      <c r="F292" s="139">
        <v>693</v>
      </c>
    </row>
    <row r="293" spans="1:6" x14ac:dyDescent="0.2">
      <c r="A293" s="1" t="s">
        <v>1449</v>
      </c>
      <c r="B293" s="137">
        <v>1.01</v>
      </c>
      <c r="C293" s="137">
        <v>1.01</v>
      </c>
      <c r="D293" s="137">
        <v>1.0109999999999999</v>
      </c>
      <c r="E293" s="137">
        <v>1.01</v>
      </c>
      <c r="F293" s="139">
        <v>694</v>
      </c>
    </row>
    <row r="294" spans="1:6" x14ac:dyDescent="0.2">
      <c r="A294" s="1" t="s">
        <v>1450</v>
      </c>
      <c r="B294" s="137">
        <v>1.01</v>
      </c>
      <c r="C294" s="137">
        <v>1.01</v>
      </c>
      <c r="D294" s="137">
        <v>1.0109999999999999</v>
      </c>
      <c r="E294" s="137">
        <v>1.01</v>
      </c>
      <c r="F294" s="139">
        <v>695</v>
      </c>
    </row>
    <row r="295" spans="1:6" x14ac:dyDescent="0.2">
      <c r="A295" s="1" t="s">
        <v>1451</v>
      </c>
      <c r="B295" s="137">
        <v>1.01</v>
      </c>
      <c r="C295" s="137">
        <v>1.01</v>
      </c>
      <c r="D295" s="137">
        <v>1.0109999999999999</v>
      </c>
      <c r="E295" s="137">
        <v>1.01</v>
      </c>
      <c r="F295" s="139">
        <v>696</v>
      </c>
    </row>
    <row r="296" spans="1:6" x14ac:dyDescent="0.2">
      <c r="A296" s="1" t="s">
        <v>1452</v>
      </c>
      <c r="B296" s="137">
        <v>1.01</v>
      </c>
      <c r="C296" s="137">
        <v>1.01</v>
      </c>
      <c r="D296" s="137">
        <v>1.0109999999999999</v>
      </c>
      <c r="E296" s="137">
        <v>1.01</v>
      </c>
      <c r="F296" s="139">
        <v>697</v>
      </c>
    </row>
    <row r="297" spans="1:6" x14ac:dyDescent="0.2">
      <c r="A297" s="1" t="s">
        <v>1453</v>
      </c>
      <c r="B297" s="137">
        <v>1.01</v>
      </c>
      <c r="C297" s="137">
        <v>1.01</v>
      </c>
      <c r="D297" s="137">
        <v>1.0109999999999999</v>
      </c>
      <c r="E297" s="137">
        <v>1.01</v>
      </c>
      <c r="F297" s="139">
        <v>698</v>
      </c>
    </row>
    <row r="298" spans="1:6" x14ac:dyDescent="0.2">
      <c r="A298" s="1" t="s">
        <v>1454</v>
      </c>
      <c r="B298" s="137">
        <v>1.01</v>
      </c>
      <c r="C298" s="137">
        <v>1.01</v>
      </c>
      <c r="D298" s="137">
        <v>1.0109999999999999</v>
      </c>
      <c r="E298" s="137">
        <v>1.01</v>
      </c>
      <c r="F298" s="139">
        <v>699</v>
      </c>
    </row>
    <row r="299" spans="1:6" x14ac:dyDescent="0.2">
      <c r="A299" s="1" t="s">
        <v>1455</v>
      </c>
      <c r="B299" s="137">
        <v>1.01</v>
      </c>
      <c r="C299" s="137">
        <v>1.01</v>
      </c>
      <c r="D299" s="137">
        <v>1.0109999999999999</v>
      </c>
      <c r="E299" s="137">
        <v>1.01</v>
      </c>
      <c r="F299" s="139">
        <v>700</v>
      </c>
    </row>
    <row r="300" spans="1:6" x14ac:dyDescent="0.2">
      <c r="A300" s="1" t="s">
        <v>1456</v>
      </c>
      <c r="B300" s="137">
        <v>1.01</v>
      </c>
      <c r="C300" s="137">
        <v>1.01</v>
      </c>
      <c r="D300" s="137">
        <v>1.0109999999999999</v>
      </c>
      <c r="E300" s="137">
        <v>1.01</v>
      </c>
      <c r="F300" s="139">
        <v>701</v>
      </c>
    </row>
    <row r="301" spans="1:6" x14ac:dyDescent="0.2">
      <c r="A301" s="1" t="s">
        <v>1457</v>
      </c>
      <c r="B301" s="137">
        <v>1.01</v>
      </c>
      <c r="C301" s="137">
        <v>1.01</v>
      </c>
      <c r="D301" s="137">
        <v>1.0109999999999999</v>
      </c>
      <c r="E301" s="137">
        <v>1.01</v>
      </c>
      <c r="F301" s="139">
        <v>702</v>
      </c>
    </row>
    <row r="302" spans="1:6" x14ac:dyDescent="0.2">
      <c r="A302" s="1" t="s">
        <v>1458</v>
      </c>
      <c r="B302" s="137">
        <v>1.01</v>
      </c>
      <c r="C302" s="137">
        <v>1.01</v>
      </c>
      <c r="D302" s="137">
        <v>1.0109999999999999</v>
      </c>
      <c r="E302" s="137">
        <v>1.01</v>
      </c>
      <c r="F302" s="139">
        <v>703</v>
      </c>
    </row>
    <row r="303" spans="1:6" x14ac:dyDescent="0.2">
      <c r="A303" s="1" t="s">
        <v>1459</v>
      </c>
      <c r="B303" s="137">
        <v>1.01</v>
      </c>
      <c r="C303" s="137">
        <v>1.01</v>
      </c>
      <c r="D303" s="137">
        <v>1.0109999999999999</v>
      </c>
      <c r="E303" s="137">
        <v>1.01</v>
      </c>
      <c r="F303" s="139">
        <v>704</v>
      </c>
    </row>
    <row r="304" spans="1:6" x14ac:dyDescent="0.2">
      <c r="A304" s="1" t="s">
        <v>1460</v>
      </c>
      <c r="B304" s="137">
        <v>1.01</v>
      </c>
      <c r="C304" s="137">
        <v>1.01</v>
      </c>
      <c r="D304" s="137">
        <v>1.0109999999999999</v>
      </c>
      <c r="E304" s="137">
        <v>1.01</v>
      </c>
      <c r="F304" s="139">
        <v>705</v>
      </c>
    </row>
    <row r="305" spans="1:8" x14ac:dyDescent="0.2">
      <c r="A305" s="1" t="s">
        <v>1461</v>
      </c>
      <c r="B305" s="137">
        <v>1.01</v>
      </c>
      <c r="C305" s="137">
        <v>1.01</v>
      </c>
      <c r="D305" s="137">
        <v>1.0109999999999999</v>
      </c>
      <c r="E305" s="137">
        <v>1.01</v>
      </c>
      <c r="F305" s="139">
        <v>706</v>
      </c>
    </row>
    <row r="306" spans="1:8" x14ac:dyDescent="0.2">
      <c r="A306" s="1" t="s">
        <v>1462</v>
      </c>
      <c r="B306" s="137">
        <v>1.01</v>
      </c>
      <c r="C306" s="137">
        <v>1.01</v>
      </c>
      <c r="D306" s="137">
        <v>1.0109999999999999</v>
      </c>
      <c r="E306" s="137">
        <v>1.01</v>
      </c>
      <c r="F306" s="139">
        <v>707</v>
      </c>
    </row>
    <row r="307" spans="1:8" x14ac:dyDescent="0.2">
      <c r="A307" s="1" t="s">
        <v>1463</v>
      </c>
      <c r="B307" s="137">
        <v>1.01</v>
      </c>
      <c r="C307" s="137">
        <v>1.01</v>
      </c>
      <c r="D307" s="137">
        <v>1.0109999999999999</v>
      </c>
      <c r="E307" s="137">
        <v>1.01</v>
      </c>
      <c r="F307" s="139">
        <v>708</v>
      </c>
    </row>
    <row r="308" spans="1:8" x14ac:dyDescent="0.2">
      <c r="A308" s="1" t="s">
        <v>1464</v>
      </c>
      <c r="B308" s="137">
        <v>1.012</v>
      </c>
      <c r="C308" s="137">
        <v>1.024</v>
      </c>
      <c r="D308" s="137">
        <v>1.028</v>
      </c>
      <c r="E308" s="137">
        <v>1.026</v>
      </c>
      <c r="F308" s="139">
        <v>7015</v>
      </c>
    </row>
    <row r="309" spans="1:8" x14ac:dyDescent="0.2">
      <c r="A309" s="1" t="s">
        <v>1324</v>
      </c>
      <c r="B309" s="137" t="s">
        <v>1325</v>
      </c>
      <c r="C309" s="137" t="s">
        <v>1325</v>
      </c>
      <c r="D309" s="137" t="s">
        <v>1325</v>
      </c>
      <c r="E309" s="137" t="s">
        <v>1325</v>
      </c>
      <c r="F309" s="139" t="s">
        <v>1325</v>
      </c>
    </row>
    <row r="310" spans="1:8" x14ac:dyDescent="0.2">
      <c r="A310" s="1" t="s">
        <v>1326</v>
      </c>
      <c r="B310" s="137" t="s">
        <v>1325</v>
      </c>
      <c r="C310" s="137" t="s">
        <v>1325</v>
      </c>
      <c r="D310" s="137" t="s">
        <v>1325</v>
      </c>
      <c r="E310" s="137" t="s">
        <v>1325</v>
      </c>
      <c r="F310" s="139" t="s">
        <v>1325</v>
      </c>
    </row>
    <row r="311" spans="1:8" x14ac:dyDescent="0.2">
      <c r="A311" s="1" t="s">
        <v>1327</v>
      </c>
      <c r="B311" s="137" t="s">
        <v>1325</v>
      </c>
      <c r="C311" s="137" t="s">
        <v>1325</v>
      </c>
      <c r="D311" s="137" t="s">
        <v>1325</v>
      </c>
      <c r="E311" s="137" t="s">
        <v>1325</v>
      </c>
      <c r="F311" s="139" t="s">
        <v>1325</v>
      </c>
    </row>
    <row r="312" spans="1:8" x14ac:dyDescent="0.2">
      <c r="A312" s="1" t="s">
        <v>1328</v>
      </c>
      <c r="B312" s="137" t="s">
        <v>1325</v>
      </c>
      <c r="C312" s="137" t="s">
        <v>1325</v>
      </c>
      <c r="D312" s="137" t="s">
        <v>1325</v>
      </c>
      <c r="E312" s="137" t="s">
        <v>1325</v>
      </c>
      <c r="F312" s="139" t="s">
        <v>1325</v>
      </c>
    </row>
    <row r="313" spans="1:8" x14ac:dyDescent="0.2">
      <c r="A313" s="1" t="s">
        <v>1329</v>
      </c>
      <c r="B313" s="137" t="s">
        <v>1325</v>
      </c>
      <c r="C313" s="137" t="s">
        <v>1325</v>
      </c>
      <c r="D313" s="137" t="s">
        <v>1325</v>
      </c>
      <c r="E313" s="137" t="s">
        <v>1325</v>
      </c>
      <c r="F313" s="139" t="s">
        <v>1325</v>
      </c>
    </row>
    <row r="314" spans="1:8" x14ac:dyDescent="0.2">
      <c r="A314" s="1" t="s">
        <v>1330</v>
      </c>
      <c r="B314" s="137" t="s">
        <v>1325</v>
      </c>
      <c r="C314" s="137" t="s">
        <v>1325</v>
      </c>
      <c r="D314" s="137" t="s">
        <v>1325</v>
      </c>
      <c r="E314" s="137" t="s">
        <v>1325</v>
      </c>
      <c r="F314" s="139" t="s">
        <v>1325</v>
      </c>
    </row>
    <row r="315" spans="1:8" x14ac:dyDescent="0.2">
      <c r="A315" s="1" t="s">
        <v>1331</v>
      </c>
      <c r="B315" s="137" t="s">
        <v>1325</v>
      </c>
      <c r="C315" s="137" t="s">
        <v>1325</v>
      </c>
      <c r="D315" s="137" t="s">
        <v>1325</v>
      </c>
      <c r="E315" s="137" t="s">
        <v>1325</v>
      </c>
      <c r="F315" s="139" t="s">
        <v>1325</v>
      </c>
    </row>
    <row r="316" spans="1:8" x14ac:dyDescent="0.2">
      <c r="A316" s="1" t="s">
        <v>1332</v>
      </c>
      <c r="B316" s="137" t="s">
        <v>1325</v>
      </c>
      <c r="C316" s="137" t="s">
        <v>1325</v>
      </c>
      <c r="D316" s="137" t="s">
        <v>1325</v>
      </c>
      <c r="E316" s="137" t="s">
        <v>1325</v>
      </c>
      <c r="F316" s="139" t="s">
        <v>1325</v>
      </c>
    </row>
    <row r="317" spans="1:8" x14ac:dyDescent="0.2">
      <c r="A317" s="1" t="s">
        <v>1333</v>
      </c>
      <c r="B317" s="137" t="s">
        <v>1325</v>
      </c>
      <c r="C317" s="137" t="s">
        <v>1325</v>
      </c>
      <c r="D317" s="137" t="s">
        <v>1325</v>
      </c>
      <c r="E317" s="137" t="s">
        <v>1325</v>
      </c>
      <c r="F317" s="139" t="s">
        <v>1325</v>
      </c>
    </row>
    <row r="318" spans="1:8" x14ac:dyDescent="0.2">
      <c r="A318" s="222" t="s">
        <v>1465</v>
      </c>
      <c r="B318" s="223" t="s">
        <v>1325</v>
      </c>
      <c r="C318" s="223" t="s">
        <v>1325</v>
      </c>
      <c r="D318" s="223" t="s">
        <v>1325</v>
      </c>
      <c r="E318" s="223" t="s">
        <v>1325</v>
      </c>
      <c r="F318" s="224" t="s">
        <v>1325</v>
      </c>
      <c r="G318" s="225"/>
      <c r="H318" s="225"/>
    </row>
    <row r="319" spans="1:8" x14ac:dyDescent="0.2">
      <c r="A319" s="222" t="s">
        <v>1334</v>
      </c>
      <c r="B319" s="223" t="s">
        <v>1325</v>
      </c>
      <c r="C319" s="223" t="s">
        <v>1325</v>
      </c>
      <c r="D319" s="223" t="s">
        <v>1325</v>
      </c>
      <c r="E319" s="223" t="s">
        <v>1325</v>
      </c>
      <c r="F319" s="224" t="s">
        <v>1325</v>
      </c>
      <c r="G319" s="225"/>
      <c r="H319" s="225"/>
    </row>
    <row r="320" spans="1:8" x14ac:dyDescent="0.2">
      <c r="A320" s="222" t="s">
        <v>1335</v>
      </c>
      <c r="B320" s="223" t="s">
        <v>1325</v>
      </c>
      <c r="C320" s="223" t="s">
        <v>1325</v>
      </c>
      <c r="D320" s="223" t="s">
        <v>1325</v>
      </c>
      <c r="E320" s="223" t="s">
        <v>1325</v>
      </c>
      <c r="F320" s="224" t="s">
        <v>1325</v>
      </c>
      <c r="G320" s="225"/>
      <c r="H320" s="225"/>
    </row>
    <row r="321" spans="1:8" x14ac:dyDescent="0.2">
      <c r="A321" s="222" t="s">
        <v>1336</v>
      </c>
      <c r="B321" s="223" t="s">
        <v>1325</v>
      </c>
      <c r="C321" s="223" t="s">
        <v>1325</v>
      </c>
      <c r="D321" s="223" t="s">
        <v>1325</v>
      </c>
      <c r="E321" s="223" t="s">
        <v>1325</v>
      </c>
      <c r="F321" s="224" t="s">
        <v>1325</v>
      </c>
      <c r="G321" s="225"/>
      <c r="H321" s="225"/>
    </row>
    <row r="322" spans="1:8" x14ac:dyDescent="0.2">
      <c r="A322" s="222" t="s">
        <v>1466</v>
      </c>
      <c r="B322" s="223" t="s">
        <v>1325</v>
      </c>
      <c r="C322" s="223" t="s">
        <v>1325</v>
      </c>
      <c r="D322" s="223" t="s">
        <v>1325</v>
      </c>
      <c r="E322" s="223" t="s">
        <v>1325</v>
      </c>
      <c r="F322" s="224" t="s">
        <v>1325</v>
      </c>
      <c r="G322" s="225"/>
      <c r="H322" s="225"/>
    </row>
    <row r="323" spans="1:8" x14ac:dyDescent="0.2">
      <c r="A323" s="222" t="s">
        <v>1337</v>
      </c>
      <c r="B323" s="223" t="s">
        <v>1325</v>
      </c>
      <c r="C323" s="223" t="s">
        <v>1325</v>
      </c>
      <c r="D323" s="223" t="s">
        <v>1325</v>
      </c>
      <c r="E323" s="223" t="s">
        <v>1325</v>
      </c>
      <c r="F323" s="224" t="s">
        <v>1325</v>
      </c>
      <c r="G323" s="225"/>
      <c r="H323" s="225"/>
    </row>
    <row r="324" spans="1:8" x14ac:dyDescent="0.2">
      <c r="A324" s="222" t="s">
        <v>1338</v>
      </c>
      <c r="B324" s="223">
        <v>1.01</v>
      </c>
      <c r="C324" s="223">
        <v>1.01</v>
      </c>
      <c r="D324" s="223">
        <v>1.0109999999999999</v>
      </c>
      <c r="E324" s="223">
        <v>1.01</v>
      </c>
      <c r="F324" s="224">
        <v>710</v>
      </c>
      <c r="G324" s="225"/>
      <c r="H324" s="225"/>
    </row>
    <row r="325" spans="1:8" x14ac:dyDescent="0.2">
      <c r="A325" s="222" t="s">
        <v>1339</v>
      </c>
      <c r="B325" s="223" t="s">
        <v>1325</v>
      </c>
      <c r="C325" s="223" t="s">
        <v>1325</v>
      </c>
      <c r="D325" s="223" t="s">
        <v>1325</v>
      </c>
      <c r="E325" s="223" t="s">
        <v>1325</v>
      </c>
      <c r="F325" s="224" t="s">
        <v>1325</v>
      </c>
      <c r="G325" s="225"/>
      <c r="H325" s="225"/>
    </row>
    <row r="326" spans="1:8" x14ac:dyDescent="0.2">
      <c r="A326" s="222" t="s">
        <v>1777</v>
      </c>
      <c r="B326" s="223">
        <v>1.01</v>
      </c>
      <c r="C326" s="223">
        <v>1.01</v>
      </c>
      <c r="D326" s="223">
        <v>1.0109999999999999</v>
      </c>
      <c r="E326" s="223">
        <v>1.01</v>
      </c>
      <c r="F326" s="224">
        <v>712</v>
      </c>
      <c r="G326" s="225"/>
      <c r="H326" s="225"/>
    </row>
    <row r="327" spans="1:8" x14ac:dyDescent="0.2">
      <c r="A327" s="222" t="s">
        <v>1340</v>
      </c>
      <c r="B327" s="223" t="s">
        <v>1325</v>
      </c>
      <c r="C327" s="223" t="s">
        <v>1325</v>
      </c>
      <c r="D327" s="223" t="s">
        <v>1325</v>
      </c>
      <c r="E327" s="223" t="s">
        <v>1325</v>
      </c>
      <c r="F327" s="224" t="s">
        <v>1325</v>
      </c>
      <c r="G327" s="225"/>
      <c r="H327" s="225"/>
    </row>
    <row r="328" spans="1:8" x14ac:dyDescent="0.2">
      <c r="A328" s="222" t="s">
        <v>1341</v>
      </c>
      <c r="B328" s="223" t="s">
        <v>1325</v>
      </c>
      <c r="C328" s="223" t="s">
        <v>1325</v>
      </c>
      <c r="D328" s="223" t="s">
        <v>1325</v>
      </c>
      <c r="E328" s="223" t="s">
        <v>1325</v>
      </c>
      <c r="F328" s="224" t="s">
        <v>1325</v>
      </c>
      <c r="G328" s="225"/>
      <c r="H328" s="225"/>
    </row>
    <row r="329" spans="1:8" x14ac:dyDescent="0.2">
      <c r="A329" s="222" t="s">
        <v>1342</v>
      </c>
      <c r="B329" s="223" t="s">
        <v>1325</v>
      </c>
      <c r="C329" s="223" t="s">
        <v>1325</v>
      </c>
      <c r="D329" s="223" t="s">
        <v>1325</v>
      </c>
      <c r="E329" s="223" t="s">
        <v>1325</v>
      </c>
      <c r="F329" s="224" t="s">
        <v>1325</v>
      </c>
      <c r="G329" s="225"/>
      <c r="H329" s="225"/>
    </row>
    <row r="330" spans="1:8" x14ac:dyDescent="0.2">
      <c r="A330" s="222" t="s">
        <v>1343</v>
      </c>
      <c r="B330" s="223" t="s">
        <v>1325</v>
      </c>
      <c r="C330" s="223" t="s">
        <v>1325</v>
      </c>
      <c r="D330" s="223" t="s">
        <v>1325</v>
      </c>
      <c r="E330" s="223" t="s">
        <v>1325</v>
      </c>
      <c r="F330" s="224" t="s">
        <v>1325</v>
      </c>
      <c r="G330" s="225"/>
      <c r="H330" s="225"/>
    </row>
    <row r="331" spans="1:8" x14ac:dyDescent="0.2">
      <c r="A331" s="222" t="s">
        <v>1344</v>
      </c>
      <c r="B331" s="223" t="s">
        <v>1325</v>
      </c>
      <c r="C331" s="223" t="s">
        <v>1325</v>
      </c>
      <c r="D331" s="223" t="s">
        <v>1325</v>
      </c>
      <c r="E331" s="223" t="s">
        <v>1325</v>
      </c>
      <c r="F331" s="224" t="s">
        <v>1325</v>
      </c>
      <c r="G331" s="225"/>
      <c r="H331" s="225"/>
    </row>
    <row r="332" spans="1:8" x14ac:dyDescent="0.2">
      <c r="A332" s="222" t="s">
        <v>1345</v>
      </c>
      <c r="B332" s="223" t="s">
        <v>1325</v>
      </c>
      <c r="C332" s="223" t="s">
        <v>1325</v>
      </c>
      <c r="D332" s="223" t="s">
        <v>1325</v>
      </c>
      <c r="E332" s="223" t="s">
        <v>1325</v>
      </c>
      <c r="F332" s="224" t="s">
        <v>1325</v>
      </c>
      <c r="G332" s="225"/>
      <c r="H332" s="225"/>
    </row>
    <row r="333" spans="1:8" x14ac:dyDescent="0.2">
      <c r="A333" s="222" t="s">
        <v>1346</v>
      </c>
      <c r="B333" s="223" t="s">
        <v>1325</v>
      </c>
      <c r="C333" s="223" t="s">
        <v>1325</v>
      </c>
      <c r="D333" s="223" t="s">
        <v>1325</v>
      </c>
      <c r="E333" s="223" t="s">
        <v>1325</v>
      </c>
      <c r="F333" s="224" t="s">
        <v>1325</v>
      </c>
      <c r="G333" s="225"/>
      <c r="H333" s="225"/>
    </row>
    <row r="334" spans="1:8" x14ac:dyDescent="0.2">
      <c r="A334" s="222" t="s">
        <v>1347</v>
      </c>
      <c r="B334" s="223" t="s">
        <v>1325</v>
      </c>
      <c r="C334" s="223" t="s">
        <v>1325</v>
      </c>
      <c r="D334" s="223" t="s">
        <v>1325</v>
      </c>
      <c r="E334" s="223" t="s">
        <v>1325</v>
      </c>
      <c r="F334" s="224" t="s">
        <v>1325</v>
      </c>
      <c r="G334" s="225"/>
      <c r="H334" s="225"/>
    </row>
    <row r="335" spans="1:8" x14ac:dyDescent="0.2">
      <c r="A335" s="222" t="s">
        <v>1348</v>
      </c>
      <c r="B335" s="223" t="s">
        <v>1325</v>
      </c>
      <c r="C335" s="223" t="s">
        <v>1325</v>
      </c>
      <c r="D335" s="223" t="s">
        <v>1325</v>
      </c>
      <c r="E335" s="223" t="s">
        <v>1325</v>
      </c>
      <c r="F335" s="224" t="s">
        <v>1325</v>
      </c>
      <c r="G335" s="225"/>
      <c r="H335" s="225"/>
    </row>
    <row r="336" spans="1:8" x14ac:dyDescent="0.2">
      <c r="A336" s="222" t="s">
        <v>1349</v>
      </c>
      <c r="B336" s="223" t="s">
        <v>1325</v>
      </c>
      <c r="C336" s="223" t="s">
        <v>1325</v>
      </c>
      <c r="D336" s="223" t="s">
        <v>1325</v>
      </c>
      <c r="E336" s="223" t="s">
        <v>1325</v>
      </c>
      <c r="F336" s="224" t="s">
        <v>1325</v>
      </c>
      <c r="G336" s="225"/>
      <c r="H336" s="225"/>
    </row>
    <row r="337" spans="1:8" x14ac:dyDescent="0.2">
      <c r="A337" s="222" t="s">
        <v>1350</v>
      </c>
      <c r="B337" s="223" t="s">
        <v>1325</v>
      </c>
      <c r="C337" s="223" t="s">
        <v>1325</v>
      </c>
      <c r="D337" s="223" t="s">
        <v>1325</v>
      </c>
      <c r="E337" s="223" t="s">
        <v>1325</v>
      </c>
      <c r="F337" s="224" t="s">
        <v>1325</v>
      </c>
      <c r="G337" s="225"/>
      <c r="H337" s="225"/>
    </row>
    <row r="338" spans="1:8" x14ac:dyDescent="0.2">
      <c r="A338" s="222" t="s">
        <v>1351</v>
      </c>
      <c r="B338" s="223">
        <v>1.01</v>
      </c>
      <c r="C338" s="223">
        <v>1.01</v>
      </c>
      <c r="D338" s="223">
        <v>1.0109999999999999</v>
      </c>
      <c r="E338" s="223">
        <v>1.01</v>
      </c>
      <c r="F338" s="224">
        <v>711</v>
      </c>
      <c r="G338" s="225"/>
      <c r="H338" s="225"/>
    </row>
    <row r="339" spans="1:8" x14ac:dyDescent="0.2">
      <c r="A339" s="222" t="s">
        <v>1352</v>
      </c>
      <c r="B339" s="223" t="s">
        <v>1325</v>
      </c>
      <c r="C339" s="223" t="s">
        <v>1325</v>
      </c>
      <c r="D339" s="223" t="s">
        <v>1325</v>
      </c>
      <c r="E339" s="223" t="s">
        <v>1325</v>
      </c>
      <c r="F339" s="224" t="s">
        <v>1325</v>
      </c>
      <c r="G339" s="225"/>
      <c r="H339" s="225"/>
    </row>
    <row r="340" spans="1:8" x14ac:dyDescent="0.2">
      <c r="A340" s="222" t="s">
        <v>1353</v>
      </c>
      <c r="B340" s="223" t="s">
        <v>1325</v>
      </c>
      <c r="C340" s="223" t="s">
        <v>1325</v>
      </c>
      <c r="D340" s="223" t="s">
        <v>1325</v>
      </c>
      <c r="E340" s="223" t="s">
        <v>1325</v>
      </c>
      <c r="F340" s="224" t="s">
        <v>1325</v>
      </c>
      <c r="G340" s="225"/>
      <c r="H340" s="225"/>
    </row>
    <row r="341" spans="1:8" x14ac:dyDescent="0.2">
      <c r="A341" s="222" t="s">
        <v>1354</v>
      </c>
      <c r="B341" s="223">
        <v>1.01</v>
      </c>
      <c r="C341" s="223">
        <v>1.01</v>
      </c>
      <c r="D341" s="223">
        <v>1.0109999999999999</v>
      </c>
      <c r="E341" s="223">
        <v>1.01</v>
      </c>
      <c r="F341" s="224">
        <v>709</v>
      </c>
      <c r="G341" s="225"/>
      <c r="H341" s="225"/>
    </row>
    <row r="342" spans="1:8" x14ac:dyDescent="0.2">
      <c r="A342" s="222" t="s">
        <v>1355</v>
      </c>
      <c r="B342" s="223" t="s">
        <v>1325</v>
      </c>
      <c r="C342" s="223" t="s">
        <v>1325</v>
      </c>
      <c r="D342" s="223" t="s">
        <v>1325</v>
      </c>
      <c r="E342" s="223" t="s">
        <v>1325</v>
      </c>
      <c r="F342" s="224" t="s">
        <v>1325</v>
      </c>
      <c r="G342" s="225"/>
      <c r="H342" s="225"/>
    </row>
    <row r="343" spans="1:8" x14ac:dyDescent="0.2">
      <c r="A343" s="222" t="s">
        <v>1356</v>
      </c>
      <c r="B343" s="223" t="s">
        <v>1325</v>
      </c>
      <c r="C343" s="223" t="s">
        <v>1325</v>
      </c>
      <c r="D343" s="223" t="s">
        <v>1325</v>
      </c>
      <c r="E343" s="223" t="s">
        <v>1325</v>
      </c>
      <c r="F343" s="224" t="s">
        <v>1325</v>
      </c>
      <c r="G343" s="225"/>
      <c r="H343" s="225"/>
    </row>
    <row r="344" spans="1:8" x14ac:dyDescent="0.2">
      <c r="A344" s="222" t="s">
        <v>1357</v>
      </c>
      <c r="B344" s="223" t="s">
        <v>1325</v>
      </c>
      <c r="C344" s="223" t="s">
        <v>1325</v>
      </c>
      <c r="D344" s="223" t="s">
        <v>1325</v>
      </c>
      <c r="E344" s="223" t="s">
        <v>1325</v>
      </c>
      <c r="F344" s="224" t="s">
        <v>1325</v>
      </c>
      <c r="G344" s="225"/>
      <c r="H344" s="225"/>
    </row>
    <row r="345" spans="1:8" x14ac:dyDescent="0.2">
      <c r="A345" s="222" t="s">
        <v>1781</v>
      </c>
      <c r="B345" s="223">
        <v>1.01</v>
      </c>
      <c r="C345" s="223">
        <v>1.01</v>
      </c>
      <c r="D345" s="223">
        <v>1.0109999999999999</v>
      </c>
      <c r="E345" s="223">
        <v>1.01</v>
      </c>
      <c r="F345" s="224">
        <v>715</v>
      </c>
      <c r="G345" s="225"/>
      <c r="H345" s="225"/>
    </row>
    <row r="346" spans="1:8" x14ac:dyDescent="0.2">
      <c r="A346" s="222" t="s">
        <v>1358</v>
      </c>
      <c r="B346" s="223" t="s">
        <v>1325</v>
      </c>
      <c r="C346" s="223" t="s">
        <v>1325</v>
      </c>
      <c r="D346" s="223" t="s">
        <v>1325</v>
      </c>
      <c r="E346" s="223" t="s">
        <v>1325</v>
      </c>
      <c r="F346" s="224" t="s">
        <v>1325</v>
      </c>
      <c r="G346" s="225"/>
      <c r="H346" s="225"/>
    </row>
    <row r="347" spans="1:8" x14ac:dyDescent="0.2">
      <c r="A347" s="222" t="s">
        <v>1359</v>
      </c>
      <c r="B347" s="223" t="s">
        <v>1325</v>
      </c>
      <c r="C347" s="223" t="s">
        <v>1325</v>
      </c>
      <c r="D347" s="223" t="s">
        <v>1325</v>
      </c>
      <c r="E347" s="223" t="s">
        <v>1325</v>
      </c>
      <c r="F347" s="224" t="s">
        <v>1325</v>
      </c>
      <c r="G347" s="225"/>
      <c r="H347" s="225"/>
    </row>
    <row r="348" spans="1:8" x14ac:dyDescent="0.2">
      <c r="A348" s="222" t="s">
        <v>1360</v>
      </c>
      <c r="B348" s="223" t="s">
        <v>1325</v>
      </c>
      <c r="C348" s="223" t="s">
        <v>1325</v>
      </c>
      <c r="D348" s="223" t="s">
        <v>1325</v>
      </c>
      <c r="E348" s="223" t="s">
        <v>1325</v>
      </c>
      <c r="F348" s="224" t="s">
        <v>1325</v>
      </c>
      <c r="G348" s="225"/>
      <c r="H348" s="225"/>
    </row>
    <row r="349" spans="1:8" x14ac:dyDescent="0.2">
      <c r="A349" s="222" t="s">
        <v>1361</v>
      </c>
      <c r="B349" s="223" t="s">
        <v>1325</v>
      </c>
      <c r="C349" s="223" t="s">
        <v>1325</v>
      </c>
      <c r="D349" s="223" t="s">
        <v>1325</v>
      </c>
      <c r="E349" s="223" t="s">
        <v>1325</v>
      </c>
      <c r="F349" s="224" t="s">
        <v>1325</v>
      </c>
      <c r="G349" s="225"/>
      <c r="H349" s="225"/>
    </row>
    <row r="350" spans="1:8" x14ac:dyDescent="0.2">
      <c r="A350" s="222" t="s">
        <v>1362</v>
      </c>
      <c r="B350" s="223" t="s">
        <v>1325</v>
      </c>
      <c r="C350" s="223" t="s">
        <v>1325</v>
      </c>
      <c r="D350" s="223" t="s">
        <v>1325</v>
      </c>
      <c r="E350" s="223" t="s">
        <v>1325</v>
      </c>
      <c r="F350" s="224" t="s">
        <v>1325</v>
      </c>
      <c r="G350" s="225"/>
      <c r="H350" s="225"/>
    </row>
    <row r="351" spans="1:8" x14ac:dyDescent="0.2">
      <c r="A351" s="222" t="s">
        <v>1363</v>
      </c>
      <c r="B351" s="223" t="s">
        <v>1325</v>
      </c>
      <c r="C351" s="223" t="s">
        <v>1325</v>
      </c>
      <c r="D351" s="223" t="s">
        <v>1325</v>
      </c>
      <c r="E351" s="223" t="s">
        <v>1325</v>
      </c>
      <c r="F351" s="224" t="s">
        <v>1325</v>
      </c>
      <c r="G351" s="225"/>
      <c r="H351" s="225"/>
    </row>
    <row r="352" spans="1:8" x14ac:dyDescent="0.2">
      <c r="A352" s="222" t="s">
        <v>1364</v>
      </c>
      <c r="B352" s="223" t="s">
        <v>1325</v>
      </c>
      <c r="C352" s="223" t="s">
        <v>1325</v>
      </c>
      <c r="D352" s="223" t="s">
        <v>1325</v>
      </c>
      <c r="E352" s="223" t="s">
        <v>1325</v>
      </c>
      <c r="F352" s="224" t="s">
        <v>1325</v>
      </c>
      <c r="G352" s="225"/>
      <c r="H352" s="225"/>
    </row>
    <row r="353" spans="1:8" x14ac:dyDescent="0.2">
      <c r="A353" s="222" t="s">
        <v>1365</v>
      </c>
      <c r="B353" s="223" t="s">
        <v>1325</v>
      </c>
      <c r="C353" s="223" t="s">
        <v>1325</v>
      </c>
      <c r="D353" s="223" t="s">
        <v>1325</v>
      </c>
      <c r="E353" s="223" t="s">
        <v>1325</v>
      </c>
      <c r="F353" s="224" t="s">
        <v>1325</v>
      </c>
      <c r="G353" s="225"/>
      <c r="H353" s="225"/>
    </row>
    <row r="354" spans="1:8" x14ac:dyDescent="0.2">
      <c r="A354" s="222" t="s">
        <v>1366</v>
      </c>
      <c r="B354" s="223" t="s">
        <v>1325</v>
      </c>
      <c r="C354" s="223" t="s">
        <v>1325</v>
      </c>
      <c r="D354" s="223" t="s">
        <v>1325</v>
      </c>
      <c r="E354" s="223" t="s">
        <v>1325</v>
      </c>
      <c r="F354" s="224" t="s">
        <v>1325</v>
      </c>
      <c r="G354" s="225"/>
      <c r="H354" s="225"/>
    </row>
    <row r="355" spans="1:8" x14ac:dyDescent="0.2">
      <c r="A355" s="222" t="s">
        <v>1367</v>
      </c>
      <c r="B355" s="223" t="s">
        <v>1325</v>
      </c>
      <c r="C355" s="223" t="s">
        <v>1325</v>
      </c>
      <c r="D355" s="223" t="s">
        <v>1325</v>
      </c>
      <c r="E355" s="223" t="s">
        <v>1325</v>
      </c>
      <c r="F355" s="224" t="s">
        <v>1325</v>
      </c>
      <c r="G355" s="225"/>
      <c r="H355" s="225"/>
    </row>
    <row r="356" spans="1:8" x14ac:dyDescent="0.2">
      <c r="A356" s="222" t="s">
        <v>1782</v>
      </c>
      <c r="B356" s="223">
        <v>1.01</v>
      </c>
      <c r="C356" s="223">
        <v>1.01</v>
      </c>
      <c r="D356" s="223">
        <v>1.0109999999999999</v>
      </c>
      <c r="E356" s="223">
        <v>1.01</v>
      </c>
      <c r="F356" s="224">
        <v>713</v>
      </c>
      <c r="G356" s="225"/>
      <c r="H356" s="225"/>
    </row>
    <row r="357" spans="1:8" x14ac:dyDescent="0.2">
      <c r="A357" s="222" t="s">
        <v>1368</v>
      </c>
      <c r="B357" s="223" t="s">
        <v>1325</v>
      </c>
      <c r="C357" s="223" t="s">
        <v>1325</v>
      </c>
      <c r="D357" s="223" t="s">
        <v>1325</v>
      </c>
      <c r="E357" s="223" t="s">
        <v>1325</v>
      </c>
      <c r="F357" s="224" t="s">
        <v>1325</v>
      </c>
      <c r="G357" s="225"/>
      <c r="H357" s="225"/>
    </row>
    <row r="358" spans="1:8" x14ac:dyDescent="0.2">
      <c r="A358" s="222" t="s">
        <v>1369</v>
      </c>
      <c r="B358" s="223" t="s">
        <v>1325</v>
      </c>
      <c r="C358" s="223" t="s">
        <v>1325</v>
      </c>
      <c r="D358" s="223" t="s">
        <v>1325</v>
      </c>
      <c r="E358" s="223" t="s">
        <v>1325</v>
      </c>
      <c r="F358" s="224" t="s">
        <v>1325</v>
      </c>
      <c r="G358" s="225"/>
      <c r="H358" s="225"/>
    </row>
    <row r="359" spans="1:8" x14ac:dyDescent="0.2">
      <c r="A359" s="222" t="s">
        <v>1370</v>
      </c>
      <c r="B359" s="223" t="s">
        <v>1325</v>
      </c>
      <c r="C359" s="223" t="s">
        <v>1325</v>
      </c>
      <c r="D359" s="223" t="s">
        <v>1325</v>
      </c>
      <c r="E359" s="223" t="s">
        <v>1325</v>
      </c>
      <c r="F359" s="224" t="s">
        <v>1325</v>
      </c>
      <c r="G359" s="225"/>
      <c r="H359" s="225"/>
    </row>
    <row r="360" spans="1:8" x14ac:dyDescent="0.2">
      <c r="A360" s="1"/>
      <c r="B360" s="137"/>
      <c r="C360" s="137"/>
      <c r="D360" s="137"/>
      <c r="E360" s="137"/>
      <c r="F360" s="139"/>
    </row>
    <row r="361" spans="1:8" x14ac:dyDescent="0.2">
      <c r="A361" s="1"/>
      <c r="B361" s="137"/>
      <c r="C361" s="137"/>
      <c r="D361" s="137"/>
      <c r="E361" s="137"/>
      <c r="F361" s="139"/>
    </row>
    <row r="362" spans="1:8" x14ac:dyDescent="0.2">
      <c r="A362" s="1"/>
      <c r="B362" s="137"/>
      <c r="C362" s="137"/>
      <c r="D362" s="137"/>
      <c r="E362" s="137"/>
      <c r="F362" s="139"/>
    </row>
    <row r="363" spans="1:8" x14ac:dyDescent="0.2">
      <c r="A363" s="1"/>
      <c r="B363" s="137"/>
      <c r="C363" s="137"/>
      <c r="D363" s="137"/>
      <c r="E363" s="137"/>
      <c r="F363" s="139"/>
    </row>
    <row r="364" spans="1:8" x14ac:dyDescent="0.2">
      <c r="A364" s="1"/>
      <c r="B364" s="137"/>
      <c r="C364" s="137"/>
      <c r="D364" s="137"/>
      <c r="E364" s="137"/>
      <c r="F364" s="139"/>
    </row>
    <row r="365" spans="1:8" x14ac:dyDescent="0.2">
      <c r="A365" s="1"/>
      <c r="B365" s="137"/>
      <c r="C365" s="137"/>
      <c r="D365" s="137"/>
      <c r="E365" s="137"/>
      <c r="F365" s="139"/>
    </row>
    <row r="366" spans="1:8" x14ac:dyDescent="0.2">
      <c r="A366" s="1"/>
      <c r="B366" s="137"/>
      <c r="C366" s="137"/>
      <c r="D366" s="137"/>
      <c r="E366" s="137"/>
      <c r="F366" s="139"/>
    </row>
    <row r="367" spans="1:8" x14ac:dyDescent="0.2">
      <c r="A367" s="1"/>
      <c r="B367" s="137"/>
      <c r="C367" s="137"/>
      <c r="D367" s="137"/>
      <c r="E367" s="137"/>
      <c r="F367" s="139"/>
    </row>
    <row r="368" spans="1:8" x14ac:dyDescent="0.2">
      <c r="A368" s="1"/>
      <c r="B368" s="137"/>
      <c r="C368" s="137"/>
      <c r="D368" s="137"/>
      <c r="E368" s="137"/>
      <c r="F368" s="139"/>
    </row>
    <row r="369" spans="1:6" x14ac:dyDescent="0.2">
      <c r="A369" s="1"/>
      <c r="B369" s="137"/>
      <c r="C369" s="137"/>
      <c r="D369" s="137"/>
      <c r="E369" s="137"/>
      <c r="F369" s="13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213:F213"/>
    <mergeCell ref="A11:F11"/>
    <mergeCell ref="A12:F12"/>
    <mergeCell ref="A212:F212"/>
    <mergeCell ref="A23:F23"/>
    <mergeCell ref="A24:F24"/>
  </mergeCells>
  <phoneticPr fontId="9"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55" zoomScaleNormal="55" zoomScaleSheetLayoutView="100" workbookViewId="0">
      <selection activeCell="G10" sqref="G10"/>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7" t="s">
        <v>88</v>
      </c>
      <c r="B1" s="17"/>
      <c r="C1" s="17"/>
      <c r="F1" s="27"/>
      <c r="G1" s="291" t="s">
        <v>555</v>
      </c>
      <c r="H1" s="291"/>
    </row>
    <row r="2" spans="1:15" ht="27.75" customHeight="1" x14ac:dyDescent="0.2">
      <c r="A2" s="285" t="s">
        <v>522</v>
      </c>
      <c r="B2" s="286"/>
      <c r="C2" s="286"/>
      <c r="D2" s="287"/>
      <c r="E2" s="287"/>
      <c r="F2" s="287"/>
      <c r="G2" s="287"/>
      <c r="H2" s="287"/>
      <c r="I2" s="287"/>
      <c r="J2" s="287"/>
      <c r="K2" s="287"/>
      <c r="L2" s="287"/>
      <c r="M2" s="287"/>
      <c r="N2" s="287"/>
      <c r="O2" s="288"/>
    </row>
    <row r="3" spans="1:15" ht="17.25" customHeight="1" x14ac:dyDescent="0.2">
      <c r="A3" s="17"/>
      <c r="B3" s="17"/>
      <c r="C3" s="17"/>
      <c r="F3" s="27"/>
    </row>
    <row r="4" spans="1:15" s="11" customFormat="1" ht="25.5" customHeight="1" x14ac:dyDescent="0.2">
      <c r="A4" s="259" t="str">
        <f>Overview!B4&amp; " - Effective from "&amp;Overview!D4&amp;" - "&amp;Overview!E4&amp;" new designated EHV charges"</f>
        <v>Western Power Distribution (East Midlands) plc - Effective from 1 April 2015 - Final new designated EHV charges</v>
      </c>
      <c r="B4" s="260"/>
      <c r="C4" s="260"/>
      <c r="D4" s="260"/>
      <c r="E4" s="260"/>
      <c r="F4" s="260"/>
      <c r="G4" s="260"/>
      <c r="H4" s="260"/>
      <c r="I4" s="260"/>
      <c r="J4" s="260"/>
      <c r="K4" s="260"/>
      <c r="L4" s="260"/>
      <c r="M4" s="260"/>
      <c r="N4" s="260"/>
      <c r="O4" s="261"/>
    </row>
    <row r="5" spans="1:15" ht="62.25" customHeight="1" x14ac:dyDescent="0.2">
      <c r="A5" s="34" t="s">
        <v>559</v>
      </c>
      <c r="B5" s="34" t="s">
        <v>506</v>
      </c>
      <c r="C5" s="34" t="s">
        <v>562</v>
      </c>
      <c r="D5" s="34" t="s">
        <v>560</v>
      </c>
      <c r="E5" s="34" t="s">
        <v>561</v>
      </c>
      <c r="F5" s="34" t="s">
        <v>507</v>
      </c>
      <c r="G5" s="115" t="s">
        <v>205</v>
      </c>
      <c r="H5" s="115" t="s">
        <v>523</v>
      </c>
      <c r="I5" s="115" t="s">
        <v>485</v>
      </c>
      <c r="J5" s="115" t="s">
        <v>486</v>
      </c>
      <c r="K5" s="115" t="s">
        <v>487</v>
      </c>
      <c r="L5" s="115" t="s">
        <v>524</v>
      </c>
      <c r="M5" s="115" t="s">
        <v>206</v>
      </c>
      <c r="N5" s="115" t="s">
        <v>488</v>
      </c>
      <c r="O5" s="115" t="s">
        <v>489</v>
      </c>
    </row>
    <row r="6" spans="1:15" ht="22.5" customHeight="1" x14ac:dyDescent="0.2">
      <c r="A6" s="77" t="s">
        <v>525</v>
      </c>
      <c r="B6" s="77"/>
      <c r="C6" s="77"/>
      <c r="D6" s="78" t="s">
        <v>526</v>
      </c>
      <c r="E6" s="78"/>
      <c r="F6" s="78"/>
      <c r="G6" s="79"/>
      <c r="H6" s="36"/>
      <c r="I6" s="37"/>
      <c r="J6" s="37"/>
      <c r="K6" s="37"/>
      <c r="L6" s="45"/>
      <c r="M6" s="46"/>
      <c r="N6" s="46"/>
      <c r="O6" s="37"/>
    </row>
    <row r="7" spans="1:15" ht="22.5" customHeight="1" x14ac:dyDescent="0.2">
      <c r="A7" s="77" t="s">
        <v>527</v>
      </c>
      <c r="B7" s="77"/>
      <c r="C7" s="77"/>
      <c r="D7" s="78" t="s">
        <v>536</v>
      </c>
      <c r="E7" s="78"/>
      <c r="F7" s="78"/>
      <c r="G7" s="79"/>
      <c r="H7" s="36"/>
      <c r="I7" s="37"/>
      <c r="J7" s="37"/>
      <c r="K7" s="37"/>
      <c r="L7" s="45"/>
      <c r="M7" s="46"/>
      <c r="N7" s="46"/>
      <c r="O7" s="37"/>
    </row>
    <row r="8" spans="1:15" ht="22.5" customHeight="1" x14ac:dyDescent="0.2">
      <c r="A8" s="77" t="s">
        <v>528</v>
      </c>
      <c r="B8" s="77"/>
      <c r="C8" s="77"/>
      <c r="D8" s="78" t="s">
        <v>537</v>
      </c>
      <c r="E8" s="78"/>
      <c r="F8" s="78"/>
      <c r="G8" s="79"/>
      <c r="H8" s="36"/>
      <c r="I8" s="37"/>
      <c r="J8" s="37"/>
      <c r="K8" s="37"/>
      <c r="L8" s="45"/>
      <c r="M8" s="46"/>
      <c r="N8" s="46"/>
      <c r="O8" s="37"/>
    </row>
    <row r="9" spans="1:15" ht="22.5" customHeight="1" x14ac:dyDescent="0.2">
      <c r="A9" s="77" t="s">
        <v>529</v>
      </c>
      <c r="B9" s="77"/>
      <c r="C9" s="77"/>
      <c r="D9" s="78" t="s">
        <v>538</v>
      </c>
      <c r="E9" s="78"/>
      <c r="F9" s="78"/>
      <c r="G9" s="79"/>
      <c r="H9" s="36"/>
      <c r="I9" s="37"/>
      <c r="J9" s="37"/>
      <c r="K9" s="37"/>
      <c r="L9" s="45"/>
      <c r="M9" s="46"/>
      <c r="N9" s="46"/>
      <c r="O9" s="37"/>
    </row>
    <row r="10" spans="1:15" ht="22.5" customHeight="1" x14ac:dyDescent="0.2">
      <c r="A10" s="77" t="s">
        <v>530</v>
      </c>
      <c r="B10" s="77"/>
      <c r="C10" s="77"/>
      <c r="D10" s="78" t="s">
        <v>539</v>
      </c>
      <c r="E10" s="78"/>
      <c r="F10" s="78"/>
      <c r="G10" s="79"/>
      <c r="H10" s="36"/>
      <c r="I10" s="37"/>
      <c r="J10" s="37"/>
      <c r="K10" s="37"/>
      <c r="L10" s="45"/>
      <c r="M10" s="46"/>
      <c r="N10" s="46"/>
      <c r="O10" s="37"/>
    </row>
    <row r="11" spans="1:15" ht="22.5" customHeight="1" x14ac:dyDescent="0.2">
      <c r="A11" s="77" t="s">
        <v>531</v>
      </c>
      <c r="B11" s="77"/>
      <c r="C11" s="77"/>
      <c r="D11" s="78" t="s">
        <v>540</v>
      </c>
      <c r="E11" s="78"/>
      <c r="F11" s="78"/>
      <c r="G11" s="79"/>
      <c r="H11" s="36"/>
      <c r="I11" s="37"/>
      <c r="J11" s="37"/>
      <c r="K11" s="37"/>
      <c r="L11" s="45"/>
      <c r="M11" s="46"/>
      <c r="N11" s="46"/>
      <c r="O11" s="37"/>
    </row>
    <row r="12" spans="1:15" ht="22.5" customHeight="1" x14ac:dyDescent="0.2">
      <c r="A12" s="77" t="s">
        <v>532</v>
      </c>
      <c r="B12" s="77"/>
      <c r="C12" s="77"/>
      <c r="D12" s="78" t="s">
        <v>541</v>
      </c>
      <c r="E12" s="78"/>
      <c r="F12" s="78"/>
      <c r="G12" s="79"/>
      <c r="H12" s="36"/>
      <c r="I12" s="37"/>
      <c r="J12" s="37"/>
      <c r="K12" s="37"/>
      <c r="L12" s="45"/>
      <c r="M12" s="46"/>
      <c r="N12" s="46"/>
      <c r="O12" s="37"/>
    </row>
    <row r="13" spans="1:15" ht="22.5" customHeight="1" x14ac:dyDescent="0.2">
      <c r="A13" s="77" t="s">
        <v>533</v>
      </c>
      <c r="B13" s="77"/>
      <c r="C13" s="77"/>
      <c r="D13" s="78" t="s">
        <v>542</v>
      </c>
      <c r="E13" s="78"/>
      <c r="F13" s="78"/>
      <c r="G13" s="79"/>
      <c r="H13" s="36"/>
      <c r="I13" s="37"/>
      <c r="J13" s="37"/>
      <c r="K13" s="37"/>
      <c r="L13" s="45"/>
      <c r="M13" s="46"/>
      <c r="N13" s="46"/>
      <c r="O13" s="37"/>
    </row>
    <row r="14" spans="1:15" ht="22.5" customHeight="1" x14ac:dyDescent="0.2">
      <c r="A14" s="77" t="s">
        <v>534</v>
      </c>
      <c r="B14" s="77"/>
      <c r="C14" s="77"/>
      <c r="D14" s="78" t="s">
        <v>543</v>
      </c>
      <c r="E14" s="78"/>
      <c r="F14" s="78"/>
      <c r="G14" s="79"/>
      <c r="H14" s="36"/>
      <c r="I14" s="37"/>
      <c r="J14" s="37"/>
      <c r="K14" s="37"/>
      <c r="L14" s="45"/>
      <c r="M14" s="46"/>
      <c r="N14" s="46"/>
      <c r="O14" s="37"/>
    </row>
    <row r="15" spans="1:15" ht="22.5" customHeight="1" x14ac:dyDescent="0.2">
      <c r="A15" s="77" t="s">
        <v>535</v>
      </c>
      <c r="B15" s="77"/>
      <c r="C15" s="77"/>
      <c r="D15" s="78" t="s">
        <v>544</v>
      </c>
      <c r="E15" s="78"/>
      <c r="F15" s="78"/>
      <c r="G15" s="79"/>
      <c r="H15" s="36"/>
      <c r="I15" s="37"/>
      <c r="J15" s="37"/>
      <c r="K15" s="37"/>
      <c r="L15" s="45"/>
      <c r="M15" s="46"/>
      <c r="N15" s="46"/>
      <c r="O15" s="37"/>
    </row>
    <row r="17" spans="1:17" ht="27.75" customHeight="1" x14ac:dyDescent="0.2">
      <c r="A17" s="289" t="str">
        <f>Overview!B4&amp; " - Effective from "&amp;Overview!D4&amp;" - "&amp;Overview!E4&amp;" new designated EHV line loss factors"</f>
        <v>Western Power Distribution (East Midlands) plc - Effective from 1 April 2015 - Final new designated EHV line loss factors</v>
      </c>
      <c r="B17" s="290"/>
      <c r="C17" s="290"/>
      <c r="D17" s="290"/>
      <c r="E17" s="290"/>
      <c r="F17" s="290"/>
      <c r="G17" s="290"/>
      <c r="H17" s="290"/>
      <c r="I17" s="290"/>
      <c r="J17" s="290"/>
      <c r="K17" s="290"/>
      <c r="L17" s="290"/>
      <c r="M17" s="290"/>
      <c r="N17" s="290"/>
      <c r="O17" s="290"/>
      <c r="P17" s="290"/>
      <c r="Q17" s="290"/>
    </row>
    <row r="18" spans="1:17" ht="62.25" customHeight="1" x14ac:dyDescent="0.2">
      <c r="A18" s="34" t="s">
        <v>559</v>
      </c>
      <c r="B18" s="34" t="s">
        <v>506</v>
      </c>
      <c r="C18" s="34" t="s">
        <v>562</v>
      </c>
      <c r="D18" s="34" t="s">
        <v>560</v>
      </c>
      <c r="E18" s="34" t="s">
        <v>561</v>
      </c>
      <c r="F18" s="34" t="s">
        <v>507</v>
      </c>
      <c r="G18" s="115" t="s">
        <v>205</v>
      </c>
      <c r="H18" s="40" t="s">
        <v>545</v>
      </c>
      <c r="I18" s="40" t="s">
        <v>546</v>
      </c>
      <c r="J18" s="40" t="s">
        <v>547</v>
      </c>
      <c r="K18" s="40" t="s">
        <v>548</v>
      </c>
      <c r="L18" s="40" t="s">
        <v>549</v>
      </c>
      <c r="M18" s="42" t="s">
        <v>550</v>
      </c>
      <c r="N18" s="42" t="s">
        <v>551</v>
      </c>
      <c r="O18" s="42" t="s">
        <v>552</v>
      </c>
      <c r="P18" s="42" t="s">
        <v>553</v>
      </c>
      <c r="Q18" s="42" t="s">
        <v>554</v>
      </c>
    </row>
    <row r="19" spans="1:17" ht="22.5" customHeight="1" x14ac:dyDescent="0.2">
      <c r="A19" s="77" t="s">
        <v>184</v>
      </c>
      <c r="B19" s="77"/>
      <c r="C19" s="77"/>
      <c r="D19" s="78" t="s">
        <v>195</v>
      </c>
      <c r="E19" s="43"/>
      <c r="F19" s="43"/>
      <c r="G19" s="44"/>
      <c r="H19" s="47"/>
      <c r="I19" s="47"/>
      <c r="J19" s="38"/>
      <c r="K19" s="39"/>
      <c r="L19" s="39"/>
      <c r="M19" s="41"/>
      <c r="N19" s="41"/>
      <c r="O19" s="41"/>
      <c r="P19" s="41"/>
      <c r="Q19" s="41"/>
    </row>
    <row r="20" spans="1:17" ht="22.5" customHeight="1" x14ac:dyDescent="0.2">
      <c r="A20" s="77" t="s">
        <v>185</v>
      </c>
      <c r="B20" s="77"/>
      <c r="C20" s="77"/>
      <c r="D20" s="78" t="s">
        <v>196</v>
      </c>
      <c r="E20" s="43"/>
      <c r="F20" s="43"/>
      <c r="G20" s="44"/>
      <c r="H20" s="47"/>
      <c r="I20" s="47"/>
      <c r="J20" s="38"/>
      <c r="K20" s="39"/>
      <c r="L20" s="39"/>
      <c r="M20" s="41"/>
      <c r="N20" s="41"/>
      <c r="O20" s="41"/>
      <c r="P20" s="41"/>
      <c r="Q20" s="41"/>
    </row>
    <row r="21" spans="1:17" ht="22.5" customHeight="1" x14ac:dyDescent="0.2">
      <c r="A21" s="77" t="s">
        <v>186</v>
      </c>
      <c r="B21" s="77"/>
      <c r="C21" s="77"/>
      <c r="D21" s="78" t="s">
        <v>197</v>
      </c>
      <c r="E21" s="43"/>
      <c r="F21" s="43"/>
      <c r="G21" s="44"/>
      <c r="H21" s="47"/>
      <c r="I21" s="47"/>
      <c r="J21" s="38"/>
      <c r="K21" s="39"/>
      <c r="L21" s="39"/>
      <c r="M21" s="41"/>
      <c r="N21" s="41"/>
      <c r="O21" s="41"/>
      <c r="P21" s="41"/>
      <c r="Q21" s="41"/>
    </row>
    <row r="22" spans="1:17" ht="22.5" customHeight="1" x14ac:dyDescent="0.2">
      <c r="A22" s="77" t="s">
        <v>187</v>
      </c>
      <c r="B22" s="77"/>
      <c r="C22" s="77"/>
      <c r="D22" s="78" t="s">
        <v>198</v>
      </c>
      <c r="E22" s="43"/>
      <c r="F22" s="43"/>
      <c r="G22" s="44"/>
      <c r="H22" s="47"/>
      <c r="I22" s="47"/>
      <c r="J22" s="38"/>
      <c r="K22" s="39"/>
      <c r="L22" s="39"/>
      <c r="M22" s="41"/>
      <c r="N22" s="41"/>
      <c r="O22" s="41"/>
      <c r="P22" s="41"/>
      <c r="Q22" s="41"/>
    </row>
    <row r="23" spans="1:17" ht="22.5" customHeight="1" x14ac:dyDescent="0.2">
      <c r="A23" s="77" t="s">
        <v>188</v>
      </c>
      <c r="B23" s="77"/>
      <c r="C23" s="77"/>
      <c r="D23" s="78" t="s">
        <v>199</v>
      </c>
      <c r="E23" s="43"/>
      <c r="F23" s="43"/>
      <c r="G23" s="44"/>
      <c r="H23" s="47"/>
      <c r="I23" s="47"/>
      <c r="J23" s="38"/>
      <c r="K23" s="39"/>
      <c r="L23" s="39"/>
      <c r="M23" s="41"/>
      <c r="N23" s="41"/>
      <c r="O23" s="41"/>
      <c r="P23" s="41"/>
      <c r="Q23" s="41"/>
    </row>
    <row r="24" spans="1:17" ht="22.5" customHeight="1" x14ac:dyDescent="0.2">
      <c r="A24" s="77" t="s">
        <v>189</v>
      </c>
      <c r="B24" s="77"/>
      <c r="C24" s="77"/>
      <c r="D24" s="78" t="s">
        <v>200</v>
      </c>
      <c r="E24" s="43"/>
      <c r="F24" s="43"/>
      <c r="G24" s="44"/>
      <c r="H24" s="47"/>
      <c r="I24" s="47"/>
      <c r="J24" s="38"/>
      <c r="K24" s="39"/>
      <c r="L24" s="39"/>
      <c r="M24" s="41"/>
      <c r="N24" s="41"/>
      <c r="O24" s="41"/>
      <c r="P24" s="41"/>
      <c r="Q24" s="41"/>
    </row>
    <row r="25" spans="1:17" ht="22.5" customHeight="1" x14ac:dyDescent="0.2">
      <c r="A25" s="77" t="s">
        <v>190</v>
      </c>
      <c r="B25" s="77"/>
      <c r="C25" s="77"/>
      <c r="D25" s="78" t="s">
        <v>201</v>
      </c>
      <c r="E25" s="43"/>
      <c r="F25" s="43"/>
      <c r="G25" s="44"/>
      <c r="H25" s="47"/>
      <c r="I25" s="47"/>
      <c r="J25" s="38"/>
      <c r="K25" s="39"/>
      <c r="L25" s="39"/>
      <c r="M25" s="41"/>
      <c r="N25" s="41"/>
      <c r="O25" s="41"/>
      <c r="P25" s="41"/>
      <c r="Q25" s="41"/>
    </row>
    <row r="26" spans="1:17" ht="22.5" customHeight="1" x14ac:dyDescent="0.2">
      <c r="A26" s="77" t="s">
        <v>191</v>
      </c>
      <c r="B26" s="77"/>
      <c r="C26" s="77"/>
      <c r="D26" s="78" t="s">
        <v>202</v>
      </c>
      <c r="E26" s="43"/>
      <c r="F26" s="43"/>
      <c r="G26" s="44"/>
      <c r="H26" s="47"/>
      <c r="I26" s="47"/>
      <c r="J26" s="38"/>
      <c r="K26" s="39"/>
      <c r="L26" s="39"/>
      <c r="M26" s="41"/>
      <c r="N26" s="41"/>
      <c r="O26" s="41"/>
      <c r="P26" s="41"/>
      <c r="Q26" s="41"/>
    </row>
    <row r="27" spans="1:17" ht="22.5" customHeight="1" x14ac:dyDescent="0.2">
      <c r="A27" s="77" t="s">
        <v>192</v>
      </c>
      <c r="B27" s="77"/>
      <c r="C27" s="77"/>
      <c r="D27" s="78" t="s">
        <v>203</v>
      </c>
      <c r="E27" s="43"/>
      <c r="F27" s="43"/>
      <c r="G27" s="44"/>
      <c r="H27" s="47"/>
      <c r="I27" s="47"/>
      <c r="J27" s="38"/>
      <c r="K27" s="39"/>
      <c r="L27" s="39"/>
      <c r="M27" s="41"/>
      <c r="N27" s="41"/>
      <c r="O27" s="41"/>
      <c r="P27" s="41"/>
      <c r="Q27" s="41"/>
    </row>
    <row r="28" spans="1:17" ht="22.5" customHeight="1" x14ac:dyDescent="0.2">
      <c r="A28" s="77" t="s">
        <v>193</v>
      </c>
      <c r="B28" s="77"/>
      <c r="C28" s="77"/>
      <c r="D28" s="78" t="s">
        <v>204</v>
      </c>
      <c r="E28" s="43"/>
      <c r="F28" s="43"/>
      <c r="G28" s="44"/>
      <c r="H28" s="47"/>
      <c r="I28" s="47"/>
      <c r="J28" s="38"/>
      <c r="K28" s="39"/>
      <c r="L28" s="39"/>
      <c r="M28" s="41"/>
      <c r="N28" s="41"/>
      <c r="O28" s="41"/>
      <c r="P28" s="41"/>
      <c r="Q28" s="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C4" sqref="C4:C57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88</v>
      </c>
      <c r="B1" s="3"/>
      <c r="C1" s="2"/>
      <c r="E1" s="10"/>
      <c r="F1" s="4"/>
      <c r="G1" s="4"/>
    </row>
    <row r="2" spans="1:7" s="11" customFormat="1" ht="39.75" customHeight="1" x14ac:dyDescent="0.2">
      <c r="A2" s="292" t="str">
        <f>Overview!B4&amp; " - Effective from "&amp;Overview!D4&amp;" - "&amp;Overview!E4&amp;" Nodal/Zonal charges"</f>
        <v>Western Power Distribution (East Midlands) plc - Effective from 1 April 2015 - Final Nodal/Zonal charges</v>
      </c>
      <c r="B2" s="293"/>
      <c r="C2" s="293"/>
      <c r="D2" s="293"/>
    </row>
    <row r="3" spans="1:7" ht="60.75" customHeight="1" x14ac:dyDescent="0.2">
      <c r="A3" s="24" t="s">
        <v>556</v>
      </c>
      <c r="B3" s="24" t="s">
        <v>51</v>
      </c>
      <c r="C3" s="24" t="s">
        <v>490</v>
      </c>
      <c r="D3" s="24" t="s">
        <v>491</v>
      </c>
    </row>
    <row r="4" spans="1:7" ht="12.75" x14ac:dyDescent="0.2">
      <c r="A4" s="158" t="s">
        <v>615</v>
      </c>
      <c r="B4" s="159"/>
      <c r="C4" s="157">
        <v>0</v>
      </c>
      <c r="D4" s="8"/>
    </row>
    <row r="5" spans="1:7" ht="12.75" x14ac:dyDescent="0.2">
      <c r="A5" s="158" t="s">
        <v>616</v>
      </c>
      <c r="B5" s="159"/>
      <c r="C5" s="157">
        <v>0</v>
      </c>
      <c r="D5" s="8"/>
    </row>
    <row r="6" spans="1:7" ht="12.75" x14ac:dyDescent="0.2">
      <c r="A6" s="158" t="s">
        <v>617</v>
      </c>
      <c r="B6" s="159" t="s">
        <v>616</v>
      </c>
      <c r="C6" s="157">
        <v>0</v>
      </c>
      <c r="D6" s="8"/>
    </row>
    <row r="7" spans="1:7" ht="12.75" x14ac:dyDescent="0.2">
      <c r="A7" s="158" t="s">
        <v>618</v>
      </c>
      <c r="B7" s="159" t="s">
        <v>616</v>
      </c>
      <c r="C7" s="157">
        <v>1.3285775421099999</v>
      </c>
      <c r="D7" s="8"/>
    </row>
    <row r="8" spans="1:7" ht="12.75" x14ac:dyDescent="0.2">
      <c r="A8" s="158" t="s">
        <v>623</v>
      </c>
      <c r="B8" s="159" t="s">
        <v>616</v>
      </c>
      <c r="C8" s="157">
        <v>0</v>
      </c>
      <c r="D8" s="8"/>
    </row>
    <row r="9" spans="1:7" ht="12.75" x14ac:dyDescent="0.2">
      <c r="A9" s="158" t="s">
        <v>619</v>
      </c>
      <c r="B9" s="159" t="s">
        <v>615</v>
      </c>
      <c r="C9" s="157">
        <v>0</v>
      </c>
      <c r="D9" s="8"/>
    </row>
    <row r="10" spans="1:7" ht="12.75" x14ac:dyDescent="0.2">
      <c r="A10" s="158" t="s">
        <v>620</v>
      </c>
      <c r="B10" s="159" t="s">
        <v>616</v>
      </c>
      <c r="C10" s="157">
        <v>0</v>
      </c>
      <c r="D10" s="8"/>
    </row>
    <row r="11" spans="1:7" ht="12.75" x14ac:dyDescent="0.2">
      <c r="A11" s="158" t="s">
        <v>621</v>
      </c>
      <c r="B11" s="159" t="s">
        <v>616</v>
      </c>
      <c r="C11" s="157">
        <v>0</v>
      </c>
      <c r="D11" s="8"/>
    </row>
    <row r="12" spans="1:7" ht="12.75" x14ac:dyDescent="0.2">
      <c r="A12" s="158" t="s">
        <v>622</v>
      </c>
      <c r="B12" s="159" t="s">
        <v>616</v>
      </c>
      <c r="C12" s="157">
        <v>0</v>
      </c>
      <c r="D12" s="8"/>
    </row>
    <row r="13" spans="1:7" ht="12.75" x14ac:dyDescent="0.2">
      <c r="A13" s="158" t="s">
        <v>624</v>
      </c>
      <c r="B13" s="159" t="s">
        <v>616</v>
      </c>
      <c r="C13" s="157">
        <v>0</v>
      </c>
      <c r="D13" s="8"/>
    </row>
    <row r="14" spans="1:7" ht="25.5" x14ac:dyDescent="0.2">
      <c r="A14" s="158" t="s">
        <v>625</v>
      </c>
      <c r="B14" s="159" t="s">
        <v>615</v>
      </c>
      <c r="C14" s="157">
        <v>0</v>
      </c>
      <c r="D14" s="8"/>
    </row>
    <row r="15" spans="1:7" ht="12.75" x14ac:dyDescent="0.2">
      <c r="A15" s="158" t="s">
        <v>626</v>
      </c>
      <c r="B15" s="159" t="s">
        <v>615</v>
      </c>
      <c r="C15" s="157">
        <v>0</v>
      </c>
      <c r="D15" s="8"/>
    </row>
    <row r="16" spans="1:7" ht="12.75" x14ac:dyDescent="0.2">
      <c r="A16" s="158" t="s">
        <v>627</v>
      </c>
      <c r="B16" s="159" t="s">
        <v>615</v>
      </c>
      <c r="C16" s="157">
        <v>0</v>
      </c>
      <c r="D16" s="8"/>
    </row>
    <row r="17" spans="1:4" ht="12.75" x14ac:dyDescent="0.2">
      <c r="A17" s="158" t="s">
        <v>628</v>
      </c>
      <c r="B17" s="159" t="s">
        <v>615</v>
      </c>
      <c r="C17" s="157">
        <v>0</v>
      </c>
      <c r="D17" s="8"/>
    </row>
    <row r="18" spans="1:4" ht="25.5" x14ac:dyDescent="0.2">
      <c r="A18" s="158" t="s">
        <v>629</v>
      </c>
      <c r="B18" s="159" t="s">
        <v>616</v>
      </c>
      <c r="C18" s="157">
        <v>0</v>
      </c>
      <c r="D18" s="8"/>
    </row>
    <row r="19" spans="1:4" ht="51" x14ac:dyDescent="0.2">
      <c r="A19" s="158" t="s">
        <v>1719</v>
      </c>
      <c r="B19" s="159" t="s">
        <v>616</v>
      </c>
      <c r="C19" s="157">
        <v>0</v>
      </c>
      <c r="D19" s="8"/>
    </row>
    <row r="20" spans="1:4" ht="51" x14ac:dyDescent="0.2">
      <c r="A20" s="158" t="s">
        <v>1720</v>
      </c>
      <c r="B20" s="159" t="s">
        <v>616</v>
      </c>
      <c r="C20" s="157">
        <v>0</v>
      </c>
      <c r="D20" s="8"/>
    </row>
    <row r="21" spans="1:4" ht="63.75" x14ac:dyDescent="0.2">
      <c r="A21" s="158" t="s">
        <v>630</v>
      </c>
      <c r="B21" s="159" t="s">
        <v>615</v>
      </c>
      <c r="C21" s="157">
        <v>0</v>
      </c>
      <c r="D21" s="8"/>
    </row>
    <row r="22" spans="1:4" ht="51" x14ac:dyDescent="0.2">
      <c r="A22" s="158" t="s">
        <v>1721</v>
      </c>
      <c r="B22" s="159" t="s">
        <v>616</v>
      </c>
      <c r="C22" s="157">
        <v>0</v>
      </c>
      <c r="D22" s="8"/>
    </row>
    <row r="23" spans="1:4" ht="63.75" x14ac:dyDescent="0.2">
      <c r="A23" s="158" t="s">
        <v>631</v>
      </c>
      <c r="B23" s="159" t="s">
        <v>1125</v>
      </c>
      <c r="C23" s="157">
        <v>0</v>
      </c>
      <c r="D23" s="8"/>
    </row>
    <row r="24" spans="1:4" ht="25.5" x14ac:dyDescent="0.2">
      <c r="A24" s="158" t="s">
        <v>632</v>
      </c>
      <c r="B24" s="159" t="s">
        <v>624</v>
      </c>
      <c r="C24" s="157">
        <v>0</v>
      </c>
      <c r="D24" s="8"/>
    </row>
    <row r="25" spans="1:4" ht="25.5" x14ac:dyDescent="0.2">
      <c r="A25" s="158" t="s">
        <v>633</v>
      </c>
      <c r="B25" s="159" t="s">
        <v>618</v>
      </c>
      <c r="C25" s="157">
        <v>0</v>
      </c>
      <c r="D25" s="8"/>
    </row>
    <row r="26" spans="1:4" ht="25.5" x14ac:dyDescent="0.2">
      <c r="A26" s="158" t="s">
        <v>634</v>
      </c>
      <c r="B26" s="159" t="s">
        <v>625</v>
      </c>
      <c r="C26" s="157">
        <v>0</v>
      </c>
      <c r="D26" s="8"/>
    </row>
    <row r="27" spans="1:4" ht="12.75" x14ac:dyDescent="0.2">
      <c r="A27" s="158" t="s">
        <v>635</v>
      </c>
      <c r="B27" s="159" t="s">
        <v>624</v>
      </c>
      <c r="C27" s="157">
        <v>0</v>
      </c>
      <c r="D27" s="8"/>
    </row>
    <row r="28" spans="1:4" ht="25.5" x14ac:dyDescent="0.2">
      <c r="A28" s="158" t="s">
        <v>636</v>
      </c>
      <c r="B28" s="159" t="s">
        <v>618</v>
      </c>
      <c r="C28" s="157">
        <v>2.3992643766400001</v>
      </c>
      <c r="D28" s="8"/>
    </row>
    <row r="29" spans="1:4" ht="25.5" x14ac:dyDescent="0.2">
      <c r="A29" s="158" t="s">
        <v>637</v>
      </c>
      <c r="B29" s="159" t="s">
        <v>622</v>
      </c>
      <c r="C29" s="157">
        <v>0</v>
      </c>
      <c r="D29" s="8"/>
    </row>
    <row r="30" spans="1:4" ht="12.75" x14ac:dyDescent="0.2">
      <c r="A30" s="158" t="s">
        <v>638</v>
      </c>
      <c r="B30" s="159" t="s">
        <v>628</v>
      </c>
      <c r="C30" s="157">
        <v>0</v>
      </c>
      <c r="D30" s="8"/>
    </row>
    <row r="31" spans="1:4" ht="25.5" x14ac:dyDescent="0.2">
      <c r="A31" s="158" t="s">
        <v>639</v>
      </c>
      <c r="B31" s="159" t="s">
        <v>617</v>
      </c>
      <c r="C31" s="157">
        <v>0</v>
      </c>
      <c r="D31" s="8"/>
    </row>
    <row r="32" spans="1:4" ht="12.75" x14ac:dyDescent="0.2">
      <c r="A32" s="158" t="s">
        <v>640</v>
      </c>
      <c r="B32" s="159" t="s">
        <v>618</v>
      </c>
      <c r="C32" s="157">
        <v>0</v>
      </c>
      <c r="D32" s="8"/>
    </row>
    <row r="33" spans="1:4" ht="25.5" x14ac:dyDescent="0.2">
      <c r="A33" s="158" t="s">
        <v>1722</v>
      </c>
      <c r="B33" s="159" t="s">
        <v>619</v>
      </c>
      <c r="C33" s="157">
        <v>0</v>
      </c>
      <c r="D33" s="8"/>
    </row>
    <row r="34" spans="1:4" ht="25.5" x14ac:dyDescent="0.2">
      <c r="A34" s="158" t="s">
        <v>641</v>
      </c>
      <c r="B34" s="159" t="s">
        <v>620</v>
      </c>
      <c r="C34" s="157">
        <v>0</v>
      </c>
      <c r="D34" s="8"/>
    </row>
    <row r="35" spans="1:4" ht="25.5" x14ac:dyDescent="0.2">
      <c r="A35" s="158" t="s">
        <v>642</v>
      </c>
      <c r="B35" s="159" t="s">
        <v>621</v>
      </c>
      <c r="C35" s="157">
        <v>0</v>
      </c>
      <c r="D35" s="8"/>
    </row>
    <row r="36" spans="1:4" ht="12.75" x14ac:dyDescent="0.2">
      <c r="A36" s="158" t="s">
        <v>643</v>
      </c>
      <c r="B36" s="159" t="s">
        <v>622</v>
      </c>
      <c r="C36" s="157">
        <v>0</v>
      </c>
      <c r="D36" s="8"/>
    </row>
    <row r="37" spans="1:4" ht="25.5" x14ac:dyDescent="0.2">
      <c r="A37" s="158" t="s">
        <v>644</v>
      </c>
      <c r="B37" s="159" t="s">
        <v>619</v>
      </c>
      <c r="C37" s="157">
        <v>0</v>
      </c>
      <c r="D37" s="8"/>
    </row>
    <row r="38" spans="1:4" ht="12.75" x14ac:dyDescent="0.2">
      <c r="A38" s="158" t="s">
        <v>645</v>
      </c>
      <c r="B38" s="159" t="s">
        <v>623</v>
      </c>
      <c r="C38" s="157">
        <v>0</v>
      </c>
      <c r="D38" s="8"/>
    </row>
    <row r="39" spans="1:4" ht="25.5" x14ac:dyDescent="0.2">
      <c r="A39" s="158" t="s">
        <v>646</v>
      </c>
      <c r="B39" s="159" t="s">
        <v>619</v>
      </c>
      <c r="C39" s="157">
        <v>0</v>
      </c>
      <c r="D39" s="8"/>
    </row>
    <row r="40" spans="1:4" ht="25.5" x14ac:dyDescent="0.2">
      <c r="A40" s="158" t="s">
        <v>647</v>
      </c>
      <c r="B40" s="159" t="s">
        <v>617</v>
      </c>
      <c r="C40" s="157">
        <v>0</v>
      </c>
      <c r="D40" s="8"/>
    </row>
    <row r="41" spans="1:4" ht="25.5" x14ac:dyDescent="0.2">
      <c r="A41" s="158" t="s">
        <v>648</v>
      </c>
      <c r="B41" s="159" t="s">
        <v>617</v>
      </c>
      <c r="C41" s="157">
        <v>0</v>
      </c>
      <c r="D41" s="8"/>
    </row>
    <row r="42" spans="1:4" ht="25.5" x14ac:dyDescent="0.2">
      <c r="A42" s="158" t="s">
        <v>649</v>
      </c>
      <c r="B42" s="159" t="s">
        <v>624</v>
      </c>
      <c r="C42" s="157">
        <v>0</v>
      </c>
      <c r="D42" s="8"/>
    </row>
    <row r="43" spans="1:4" ht="25.5" x14ac:dyDescent="0.2">
      <c r="A43" s="158" t="s">
        <v>650</v>
      </c>
      <c r="B43" s="159" t="s">
        <v>623</v>
      </c>
      <c r="C43" s="157">
        <v>0</v>
      </c>
      <c r="D43" s="8"/>
    </row>
    <row r="44" spans="1:4" ht="12.75" x14ac:dyDescent="0.2">
      <c r="A44" s="158" t="s">
        <v>1723</v>
      </c>
      <c r="B44" s="159" t="s">
        <v>622</v>
      </c>
      <c r="C44" s="157">
        <v>0</v>
      </c>
      <c r="D44" s="8"/>
    </row>
    <row r="45" spans="1:4" ht="25.5" x14ac:dyDescent="0.2">
      <c r="A45" s="158" t="s">
        <v>651</v>
      </c>
      <c r="B45" s="159" t="s">
        <v>625</v>
      </c>
      <c r="C45" s="157">
        <v>0</v>
      </c>
      <c r="D45" s="8"/>
    </row>
    <row r="46" spans="1:4" ht="25.5" x14ac:dyDescent="0.2">
      <c r="A46" s="158" t="s">
        <v>652</v>
      </c>
      <c r="B46" s="159" t="s">
        <v>625</v>
      </c>
      <c r="C46" s="157">
        <v>0</v>
      </c>
      <c r="D46" s="8"/>
    </row>
    <row r="47" spans="1:4" ht="25.5" x14ac:dyDescent="0.2">
      <c r="A47" s="158" t="s">
        <v>653</v>
      </c>
      <c r="B47" s="159" t="s">
        <v>625</v>
      </c>
      <c r="C47" s="157">
        <v>0</v>
      </c>
      <c r="D47" s="8"/>
    </row>
    <row r="48" spans="1:4" ht="25.5" x14ac:dyDescent="0.2">
      <c r="A48" s="158" t="s">
        <v>654</v>
      </c>
      <c r="B48" s="159" t="s">
        <v>617</v>
      </c>
      <c r="C48" s="157">
        <v>0</v>
      </c>
      <c r="D48" s="8"/>
    </row>
    <row r="49" spans="1:4" ht="25.5" x14ac:dyDescent="0.2">
      <c r="A49" s="158" t="s">
        <v>1724</v>
      </c>
      <c r="B49" s="159" t="s">
        <v>616</v>
      </c>
      <c r="C49" s="157">
        <v>0</v>
      </c>
      <c r="D49" s="8"/>
    </row>
    <row r="50" spans="1:4" ht="25.5" x14ac:dyDescent="0.2">
      <c r="A50" s="158" t="s">
        <v>655</v>
      </c>
      <c r="B50" s="159" t="s">
        <v>627</v>
      </c>
      <c r="C50" s="157">
        <v>0</v>
      </c>
      <c r="D50" s="8"/>
    </row>
    <row r="51" spans="1:4" ht="25.5" x14ac:dyDescent="0.2">
      <c r="A51" s="158" t="s">
        <v>656</v>
      </c>
      <c r="B51" s="159" t="s">
        <v>625</v>
      </c>
      <c r="C51" s="157">
        <v>0</v>
      </c>
      <c r="D51" s="8"/>
    </row>
    <row r="52" spans="1:4" ht="38.25" x14ac:dyDescent="0.2">
      <c r="A52" s="158" t="s">
        <v>1725</v>
      </c>
      <c r="B52" s="159" t="s">
        <v>1721</v>
      </c>
      <c r="C52" s="157">
        <v>0</v>
      </c>
      <c r="D52" s="8"/>
    </row>
    <row r="53" spans="1:4" ht="25.5" x14ac:dyDescent="0.2">
      <c r="A53" s="158" t="s">
        <v>657</v>
      </c>
      <c r="B53" s="159" t="s">
        <v>627</v>
      </c>
      <c r="C53" s="157">
        <v>0</v>
      </c>
      <c r="D53" s="8"/>
    </row>
    <row r="54" spans="1:4" ht="25.5" x14ac:dyDescent="0.2">
      <c r="A54" s="158" t="s">
        <v>658</v>
      </c>
      <c r="B54" s="159" t="s">
        <v>621</v>
      </c>
      <c r="C54" s="157">
        <v>0</v>
      </c>
      <c r="D54" s="8"/>
    </row>
    <row r="55" spans="1:4" ht="25.5" x14ac:dyDescent="0.2">
      <c r="A55" s="158" t="s">
        <v>659</v>
      </c>
      <c r="B55" s="159" t="s">
        <v>618</v>
      </c>
      <c r="C55" s="157">
        <v>0</v>
      </c>
      <c r="D55" s="8"/>
    </row>
    <row r="56" spans="1:4" ht="38.25" x14ac:dyDescent="0.2">
      <c r="A56" s="158" t="s">
        <v>660</v>
      </c>
      <c r="B56" s="159" t="s">
        <v>631</v>
      </c>
      <c r="C56" s="157">
        <v>0</v>
      </c>
      <c r="D56" s="8"/>
    </row>
    <row r="57" spans="1:4" ht="25.5" x14ac:dyDescent="0.2">
      <c r="A57" s="158" t="s">
        <v>661</v>
      </c>
      <c r="B57" s="159" t="s">
        <v>625</v>
      </c>
      <c r="C57" s="157">
        <v>0</v>
      </c>
      <c r="D57" s="8"/>
    </row>
    <row r="58" spans="1:4" ht="25.5" x14ac:dyDescent="0.2">
      <c r="A58" s="158" t="s">
        <v>662</v>
      </c>
      <c r="B58" s="159" t="s">
        <v>622</v>
      </c>
      <c r="C58" s="157">
        <v>0</v>
      </c>
      <c r="D58" s="8"/>
    </row>
    <row r="59" spans="1:4" ht="12.75" x14ac:dyDescent="0.2">
      <c r="A59" s="158" t="s">
        <v>663</v>
      </c>
      <c r="B59" s="159" t="s">
        <v>628</v>
      </c>
      <c r="C59" s="157">
        <v>0</v>
      </c>
      <c r="D59" s="8"/>
    </row>
    <row r="60" spans="1:4" ht="25.5" x14ac:dyDescent="0.2">
      <c r="A60" s="158" t="s">
        <v>664</v>
      </c>
      <c r="B60" s="159" t="s">
        <v>618</v>
      </c>
      <c r="C60" s="157">
        <v>0</v>
      </c>
      <c r="D60" s="8"/>
    </row>
    <row r="61" spans="1:4" ht="25.5" x14ac:dyDescent="0.2">
      <c r="A61" s="158" t="s">
        <v>665</v>
      </c>
      <c r="B61" s="159" t="s">
        <v>624</v>
      </c>
      <c r="C61" s="157">
        <v>0</v>
      </c>
      <c r="D61" s="8"/>
    </row>
    <row r="62" spans="1:4" ht="25.5" x14ac:dyDescent="0.2">
      <c r="A62" s="158" t="s">
        <v>666</v>
      </c>
      <c r="B62" s="159" t="s">
        <v>628</v>
      </c>
      <c r="C62" s="157">
        <v>0</v>
      </c>
      <c r="D62" s="8"/>
    </row>
    <row r="63" spans="1:4" ht="25.5" x14ac:dyDescent="0.2">
      <c r="A63" s="158" t="s">
        <v>667</v>
      </c>
      <c r="B63" s="159" t="s">
        <v>627</v>
      </c>
      <c r="C63" s="157">
        <v>0</v>
      </c>
      <c r="D63" s="8"/>
    </row>
    <row r="64" spans="1:4" ht="12.75" x14ac:dyDescent="0.2">
      <c r="A64" s="158" t="s">
        <v>668</v>
      </c>
      <c r="B64" s="159" t="s">
        <v>622</v>
      </c>
      <c r="C64" s="157">
        <v>0</v>
      </c>
      <c r="D64" s="8"/>
    </row>
    <row r="65" spans="1:4" ht="25.5" x14ac:dyDescent="0.2">
      <c r="A65" s="158" t="s">
        <v>669</v>
      </c>
      <c r="B65" s="159" t="s">
        <v>625</v>
      </c>
      <c r="C65" s="157">
        <v>0</v>
      </c>
      <c r="D65" s="8"/>
    </row>
    <row r="66" spans="1:4" ht="25.5" x14ac:dyDescent="0.2">
      <c r="A66" s="158" t="s">
        <v>670</v>
      </c>
      <c r="B66" s="159" t="s">
        <v>626</v>
      </c>
      <c r="C66" s="157">
        <v>0</v>
      </c>
      <c r="D66" s="8"/>
    </row>
    <row r="67" spans="1:4" ht="25.5" x14ac:dyDescent="0.2">
      <c r="A67" s="158" t="s">
        <v>671</v>
      </c>
      <c r="B67" s="159" t="s">
        <v>627</v>
      </c>
      <c r="C67" s="157">
        <v>0</v>
      </c>
      <c r="D67" s="8"/>
    </row>
    <row r="68" spans="1:4" ht="38.25" x14ac:dyDescent="0.2">
      <c r="A68" s="158" t="s">
        <v>672</v>
      </c>
      <c r="B68" s="159" t="s">
        <v>630</v>
      </c>
      <c r="C68" s="157">
        <v>0</v>
      </c>
      <c r="D68" s="8"/>
    </row>
    <row r="69" spans="1:4" ht="12.75" x14ac:dyDescent="0.2">
      <c r="A69" s="158" t="s">
        <v>673</v>
      </c>
      <c r="B69" s="159" t="s">
        <v>621</v>
      </c>
      <c r="C69" s="157">
        <v>0</v>
      </c>
      <c r="D69" s="8"/>
    </row>
    <row r="70" spans="1:4" ht="25.5" x14ac:dyDescent="0.2">
      <c r="A70" s="158" t="s">
        <v>674</v>
      </c>
      <c r="B70" s="159" t="s">
        <v>618</v>
      </c>
      <c r="C70" s="157">
        <v>0</v>
      </c>
      <c r="D70" s="8"/>
    </row>
    <row r="71" spans="1:4" ht="12.75" x14ac:dyDescent="0.2">
      <c r="A71" s="158" t="s">
        <v>675</v>
      </c>
      <c r="B71" s="159" t="s">
        <v>622</v>
      </c>
      <c r="C71" s="157">
        <v>0</v>
      </c>
      <c r="D71" s="8"/>
    </row>
    <row r="72" spans="1:4" ht="25.5" x14ac:dyDescent="0.2">
      <c r="A72" s="158" t="s">
        <v>676</v>
      </c>
      <c r="B72" s="159" t="s">
        <v>619</v>
      </c>
      <c r="C72" s="157">
        <v>0</v>
      </c>
      <c r="D72" s="8"/>
    </row>
    <row r="73" spans="1:4" ht="25.5" x14ac:dyDescent="0.2">
      <c r="A73" s="158" t="s">
        <v>677</v>
      </c>
      <c r="B73" s="159" t="s">
        <v>624</v>
      </c>
      <c r="C73" s="157">
        <v>0</v>
      </c>
      <c r="D73" s="8"/>
    </row>
    <row r="74" spans="1:4" ht="12.75" x14ac:dyDescent="0.2">
      <c r="A74" s="158" t="s">
        <v>678</v>
      </c>
      <c r="B74" s="159" t="s">
        <v>623</v>
      </c>
      <c r="C74" s="157">
        <v>0</v>
      </c>
      <c r="D74" s="8"/>
    </row>
    <row r="75" spans="1:4" ht="25.5" x14ac:dyDescent="0.2">
      <c r="A75" s="158" t="s">
        <v>679</v>
      </c>
      <c r="B75" s="159" t="s">
        <v>620</v>
      </c>
      <c r="C75" s="157">
        <v>0</v>
      </c>
      <c r="D75" s="8"/>
    </row>
    <row r="76" spans="1:4" ht="25.5" x14ac:dyDescent="0.2">
      <c r="A76" s="158" t="s">
        <v>680</v>
      </c>
      <c r="B76" s="159" t="s">
        <v>617</v>
      </c>
      <c r="C76" s="157">
        <v>0</v>
      </c>
      <c r="D76" s="8"/>
    </row>
    <row r="77" spans="1:4" ht="25.5" x14ac:dyDescent="0.2">
      <c r="A77" s="158" t="s">
        <v>681</v>
      </c>
      <c r="B77" s="159" t="s">
        <v>618</v>
      </c>
      <c r="C77" s="157">
        <v>0</v>
      </c>
      <c r="D77" s="8"/>
    </row>
    <row r="78" spans="1:4" ht="25.5" x14ac:dyDescent="0.2">
      <c r="A78" s="158" t="s">
        <v>682</v>
      </c>
      <c r="B78" s="159" t="s">
        <v>619</v>
      </c>
      <c r="C78" s="157">
        <v>0</v>
      </c>
      <c r="D78" s="8"/>
    </row>
    <row r="79" spans="1:4" ht="25.5" x14ac:dyDescent="0.2">
      <c r="A79" s="158" t="s">
        <v>683</v>
      </c>
      <c r="B79" s="159" t="s">
        <v>622</v>
      </c>
      <c r="C79" s="157">
        <v>0</v>
      </c>
      <c r="D79" s="8"/>
    </row>
    <row r="80" spans="1:4" ht="38.25" x14ac:dyDescent="0.2">
      <c r="A80" s="158" t="s">
        <v>684</v>
      </c>
      <c r="B80" s="159" t="s">
        <v>1719</v>
      </c>
      <c r="C80" s="157">
        <v>0</v>
      </c>
      <c r="D80" s="8"/>
    </row>
    <row r="81" spans="1:4" ht="38.25" x14ac:dyDescent="0.2">
      <c r="A81" s="158" t="s">
        <v>685</v>
      </c>
      <c r="B81" s="159" t="s">
        <v>1720</v>
      </c>
      <c r="C81" s="157">
        <v>0</v>
      </c>
      <c r="D81" s="8"/>
    </row>
    <row r="82" spans="1:4" ht="25.5" x14ac:dyDescent="0.2">
      <c r="A82" s="158" t="s">
        <v>1726</v>
      </c>
      <c r="B82" s="159" t="s">
        <v>626</v>
      </c>
      <c r="C82" s="157">
        <v>0</v>
      </c>
      <c r="D82" s="8"/>
    </row>
    <row r="83" spans="1:4" ht="25.5" x14ac:dyDescent="0.2">
      <c r="A83" s="158" t="s">
        <v>686</v>
      </c>
      <c r="B83" s="159" t="s">
        <v>619</v>
      </c>
      <c r="C83" s="157">
        <v>0</v>
      </c>
      <c r="D83" s="8"/>
    </row>
    <row r="84" spans="1:4" ht="25.5" x14ac:dyDescent="0.2">
      <c r="A84" s="158" t="s">
        <v>687</v>
      </c>
      <c r="B84" s="159" t="s">
        <v>617</v>
      </c>
      <c r="C84" s="157">
        <v>0</v>
      </c>
      <c r="D84" s="8"/>
    </row>
    <row r="85" spans="1:4" ht="25.5" x14ac:dyDescent="0.2">
      <c r="A85" s="158" t="s">
        <v>688</v>
      </c>
      <c r="B85" s="159" t="s">
        <v>626</v>
      </c>
      <c r="C85" s="157">
        <v>0</v>
      </c>
      <c r="D85" s="8"/>
    </row>
    <row r="86" spans="1:4" ht="12.75" x14ac:dyDescent="0.2">
      <c r="A86" s="158" t="s">
        <v>689</v>
      </c>
      <c r="B86" s="159" t="s">
        <v>615</v>
      </c>
      <c r="C86" s="157">
        <v>0</v>
      </c>
      <c r="D86" s="8"/>
    </row>
    <row r="87" spans="1:4" ht="12.75" x14ac:dyDescent="0.2">
      <c r="A87" s="158" t="s">
        <v>690</v>
      </c>
      <c r="B87" s="159" t="s">
        <v>621</v>
      </c>
      <c r="C87" s="157">
        <v>0</v>
      </c>
      <c r="D87" s="8"/>
    </row>
    <row r="88" spans="1:4" ht="25.5" x14ac:dyDescent="0.2">
      <c r="A88" s="158" t="s">
        <v>691</v>
      </c>
      <c r="B88" s="159" t="s">
        <v>621</v>
      </c>
      <c r="C88" s="157">
        <v>0</v>
      </c>
      <c r="D88" s="8"/>
    </row>
    <row r="89" spans="1:4" ht="25.5" x14ac:dyDescent="0.2">
      <c r="A89" s="158" t="s">
        <v>692</v>
      </c>
      <c r="B89" s="159" t="s">
        <v>619</v>
      </c>
      <c r="C89" s="157">
        <v>0</v>
      </c>
      <c r="D89" s="8"/>
    </row>
    <row r="90" spans="1:4" ht="25.5" x14ac:dyDescent="0.2">
      <c r="A90" s="158" t="s">
        <v>693</v>
      </c>
      <c r="B90" s="159" t="s">
        <v>621</v>
      </c>
      <c r="C90" s="157">
        <v>0</v>
      </c>
      <c r="D90" s="8"/>
    </row>
    <row r="91" spans="1:4" ht="25.5" x14ac:dyDescent="0.2">
      <c r="A91" s="158" t="s">
        <v>1727</v>
      </c>
      <c r="B91" s="159" t="s">
        <v>620</v>
      </c>
      <c r="C91" s="157">
        <v>0</v>
      </c>
      <c r="D91" s="8"/>
    </row>
    <row r="92" spans="1:4" ht="12.75" x14ac:dyDescent="0.2">
      <c r="A92" s="158" t="s">
        <v>694</v>
      </c>
      <c r="B92" s="159"/>
      <c r="C92" s="157">
        <v>0</v>
      </c>
      <c r="D92" s="8"/>
    </row>
    <row r="93" spans="1:4" ht="12.75" x14ac:dyDescent="0.2">
      <c r="A93" s="158" t="s">
        <v>695</v>
      </c>
      <c r="B93" s="159" t="s">
        <v>694</v>
      </c>
      <c r="C93" s="157">
        <v>0</v>
      </c>
      <c r="D93" s="8"/>
    </row>
    <row r="94" spans="1:4" ht="12.75" x14ac:dyDescent="0.2">
      <c r="A94" s="158" t="s">
        <v>1728</v>
      </c>
      <c r="B94" s="159" t="s">
        <v>694</v>
      </c>
      <c r="C94" s="157">
        <v>0</v>
      </c>
      <c r="D94" s="8"/>
    </row>
    <row r="95" spans="1:4" ht="25.5" x14ac:dyDescent="0.2">
      <c r="A95" s="158" t="s">
        <v>1729</v>
      </c>
      <c r="B95" s="159" t="s">
        <v>694</v>
      </c>
      <c r="C95" s="157">
        <v>0</v>
      </c>
      <c r="D95" s="8"/>
    </row>
    <row r="96" spans="1:4" ht="25.5" x14ac:dyDescent="0.2">
      <c r="A96" s="158" t="s">
        <v>1730</v>
      </c>
      <c r="B96" s="159" t="s">
        <v>694</v>
      </c>
      <c r="C96" s="157">
        <v>0</v>
      </c>
      <c r="D96" s="8"/>
    </row>
    <row r="97" spans="1:4" ht="25.5" x14ac:dyDescent="0.2">
      <c r="A97" s="158" t="s">
        <v>696</v>
      </c>
      <c r="B97" s="159" t="s">
        <v>694</v>
      </c>
      <c r="C97" s="157">
        <v>0</v>
      </c>
      <c r="D97" s="8"/>
    </row>
    <row r="98" spans="1:4" ht="12.75" x14ac:dyDescent="0.2">
      <c r="A98" s="158" t="s">
        <v>697</v>
      </c>
      <c r="B98" s="159" t="s">
        <v>694</v>
      </c>
      <c r="C98" s="157">
        <v>0</v>
      </c>
      <c r="D98" s="8"/>
    </row>
    <row r="99" spans="1:4" ht="12.75" x14ac:dyDescent="0.2">
      <c r="A99" s="158" t="s">
        <v>698</v>
      </c>
      <c r="B99" s="159" t="s">
        <v>694</v>
      </c>
      <c r="C99" s="157">
        <v>0</v>
      </c>
      <c r="D99" s="8"/>
    </row>
    <row r="100" spans="1:4" ht="12.75" x14ac:dyDescent="0.2">
      <c r="A100" s="158" t="s">
        <v>1731</v>
      </c>
      <c r="B100" s="159"/>
      <c r="C100" s="157">
        <v>0</v>
      </c>
      <c r="D100" s="8"/>
    </row>
    <row r="101" spans="1:4" ht="12.75" x14ac:dyDescent="0.2">
      <c r="A101" s="158" t="s">
        <v>699</v>
      </c>
      <c r="B101" s="159" t="s">
        <v>694</v>
      </c>
      <c r="C101" s="157">
        <v>0</v>
      </c>
      <c r="D101" s="8"/>
    </row>
    <row r="102" spans="1:4" ht="12.75" x14ac:dyDescent="0.2">
      <c r="A102" s="158" t="s">
        <v>700</v>
      </c>
      <c r="B102" s="159" t="s">
        <v>694</v>
      </c>
      <c r="C102" s="157">
        <v>0</v>
      </c>
      <c r="D102" s="8"/>
    </row>
    <row r="103" spans="1:4" ht="76.5" x14ac:dyDescent="0.2">
      <c r="A103" s="158" t="s">
        <v>1732</v>
      </c>
      <c r="B103" s="159" t="s">
        <v>694</v>
      </c>
      <c r="C103" s="157">
        <v>0</v>
      </c>
      <c r="D103" s="8"/>
    </row>
    <row r="104" spans="1:4" ht="63.75" x14ac:dyDescent="0.2">
      <c r="A104" s="158" t="s">
        <v>1733</v>
      </c>
      <c r="B104" s="159" t="s">
        <v>694</v>
      </c>
      <c r="C104" s="157">
        <v>0</v>
      </c>
      <c r="D104" s="8"/>
    </row>
    <row r="105" spans="1:4" ht="63.75" x14ac:dyDescent="0.2">
      <c r="A105" s="158" t="s">
        <v>1734</v>
      </c>
      <c r="B105" s="159" t="s">
        <v>694</v>
      </c>
      <c r="C105" s="157">
        <v>0</v>
      </c>
      <c r="D105" s="8"/>
    </row>
    <row r="106" spans="1:4" ht="63.75" x14ac:dyDescent="0.2">
      <c r="A106" s="158" t="s">
        <v>1735</v>
      </c>
      <c r="B106" s="159" t="s">
        <v>694</v>
      </c>
      <c r="C106" s="157">
        <v>0</v>
      </c>
      <c r="D106" s="8"/>
    </row>
    <row r="107" spans="1:4" ht="63.75" x14ac:dyDescent="0.2">
      <c r="A107" s="158" t="s">
        <v>1736</v>
      </c>
      <c r="B107" s="159" t="s">
        <v>694</v>
      </c>
      <c r="C107" s="157">
        <v>0</v>
      </c>
      <c r="D107" s="8"/>
    </row>
    <row r="108" spans="1:4" ht="63.75" x14ac:dyDescent="0.2">
      <c r="A108" s="158" t="s">
        <v>1737</v>
      </c>
      <c r="B108" s="159" t="s">
        <v>694</v>
      </c>
      <c r="C108" s="157">
        <v>0</v>
      </c>
      <c r="D108" s="8"/>
    </row>
    <row r="109" spans="1:4" ht="63.75" x14ac:dyDescent="0.2">
      <c r="A109" s="158" t="s">
        <v>1738</v>
      </c>
      <c r="B109" s="159" t="s">
        <v>694</v>
      </c>
      <c r="C109" s="157">
        <v>0</v>
      </c>
      <c r="D109" s="8"/>
    </row>
    <row r="110" spans="1:4" ht="63.75" x14ac:dyDescent="0.2">
      <c r="A110" s="158" t="s">
        <v>701</v>
      </c>
      <c r="B110" s="159" t="s">
        <v>694</v>
      </c>
      <c r="C110" s="157">
        <v>0</v>
      </c>
      <c r="D110" s="8"/>
    </row>
    <row r="111" spans="1:4" ht="51" x14ac:dyDescent="0.2">
      <c r="A111" s="158" t="s">
        <v>702</v>
      </c>
      <c r="B111" s="159" t="s">
        <v>694</v>
      </c>
      <c r="C111" s="157">
        <v>0</v>
      </c>
      <c r="D111" s="8"/>
    </row>
    <row r="112" spans="1:4" ht="51" x14ac:dyDescent="0.2">
      <c r="A112" s="158" t="s">
        <v>1739</v>
      </c>
      <c r="B112" s="159" t="s">
        <v>1774</v>
      </c>
      <c r="C112" s="157">
        <v>0</v>
      </c>
      <c r="D112" s="8"/>
    </row>
    <row r="113" spans="1:4" ht="25.5" x14ac:dyDescent="0.2">
      <c r="A113" s="158" t="s">
        <v>703</v>
      </c>
      <c r="B113" s="159" t="s">
        <v>696</v>
      </c>
      <c r="C113" s="157">
        <v>0</v>
      </c>
      <c r="D113" s="8"/>
    </row>
    <row r="114" spans="1:4" ht="25.5" x14ac:dyDescent="0.2">
      <c r="A114" s="158" t="s">
        <v>704</v>
      </c>
      <c r="B114" s="159" t="s">
        <v>696</v>
      </c>
      <c r="C114" s="157">
        <v>0</v>
      </c>
      <c r="D114" s="8"/>
    </row>
    <row r="115" spans="1:4" ht="25.5" x14ac:dyDescent="0.2">
      <c r="A115" s="158" t="s">
        <v>705</v>
      </c>
      <c r="B115" s="159" t="s">
        <v>698</v>
      </c>
      <c r="C115" s="157">
        <v>0</v>
      </c>
      <c r="D115" s="8"/>
    </row>
    <row r="116" spans="1:4" ht="25.5" x14ac:dyDescent="0.2">
      <c r="A116" s="158" t="s">
        <v>706</v>
      </c>
      <c r="B116" s="159" t="s">
        <v>695</v>
      </c>
      <c r="C116" s="157">
        <v>0</v>
      </c>
      <c r="D116" s="8"/>
    </row>
    <row r="117" spans="1:4" ht="25.5" x14ac:dyDescent="0.2">
      <c r="A117" s="158" t="s">
        <v>707</v>
      </c>
      <c r="B117" s="159" t="s">
        <v>697</v>
      </c>
      <c r="C117" s="157">
        <v>0</v>
      </c>
      <c r="D117" s="8"/>
    </row>
    <row r="118" spans="1:4" ht="25.5" x14ac:dyDescent="0.2">
      <c r="A118" s="158" t="s">
        <v>708</v>
      </c>
      <c r="B118" s="159" t="s">
        <v>695</v>
      </c>
      <c r="C118" s="157">
        <v>0</v>
      </c>
      <c r="D118" s="8"/>
    </row>
    <row r="119" spans="1:4" ht="63.75" x14ac:dyDescent="0.2">
      <c r="A119" s="158" t="s">
        <v>1740</v>
      </c>
      <c r="B119" s="159" t="s">
        <v>1732</v>
      </c>
      <c r="C119" s="157">
        <v>0</v>
      </c>
      <c r="D119" s="8"/>
    </row>
    <row r="120" spans="1:4" ht="25.5" x14ac:dyDescent="0.2">
      <c r="A120" s="158" t="s">
        <v>709</v>
      </c>
      <c r="B120" s="159" t="s">
        <v>696</v>
      </c>
      <c r="C120" s="157">
        <v>0</v>
      </c>
      <c r="D120" s="8"/>
    </row>
    <row r="121" spans="1:4" ht="38.25" x14ac:dyDescent="0.2">
      <c r="A121" s="158" t="s">
        <v>1741</v>
      </c>
      <c r="B121" s="159" t="s">
        <v>1737</v>
      </c>
      <c r="C121" s="157">
        <v>0</v>
      </c>
      <c r="D121" s="8"/>
    </row>
    <row r="122" spans="1:4" ht="25.5" x14ac:dyDescent="0.2">
      <c r="A122" s="158" t="s">
        <v>710</v>
      </c>
      <c r="B122" s="159" t="s">
        <v>1728</v>
      </c>
      <c r="C122" s="157">
        <v>0</v>
      </c>
      <c r="D122" s="8"/>
    </row>
    <row r="123" spans="1:4" ht="25.5" x14ac:dyDescent="0.2">
      <c r="A123" s="158" t="s">
        <v>711</v>
      </c>
      <c r="B123" s="159" t="s">
        <v>697</v>
      </c>
      <c r="C123" s="157">
        <v>0</v>
      </c>
      <c r="D123" s="8"/>
    </row>
    <row r="124" spans="1:4" ht="25.5" x14ac:dyDescent="0.2">
      <c r="A124" s="158" t="s">
        <v>712</v>
      </c>
      <c r="B124" s="159" t="s">
        <v>696</v>
      </c>
      <c r="C124" s="157">
        <v>0</v>
      </c>
      <c r="D124" s="8"/>
    </row>
    <row r="125" spans="1:4" ht="25.5" x14ac:dyDescent="0.2">
      <c r="A125" s="158" t="s">
        <v>713</v>
      </c>
      <c r="B125" s="159" t="s">
        <v>1728</v>
      </c>
      <c r="C125" s="157">
        <v>0</v>
      </c>
      <c r="D125" s="8"/>
    </row>
    <row r="126" spans="1:4" ht="51" x14ac:dyDescent="0.2">
      <c r="A126" s="158" t="s">
        <v>1742</v>
      </c>
      <c r="B126" s="159" t="s">
        <v>1733</v>
      </c>
      <c r="C126" s="157">
        <v>0</v>
      </c>
      <c r="D126" s="8"/>
    </row>
    <row r="127" spans="1:4" ht="25.5" x14ac:dyDescent="0.2">
      <c r="A127" s="158" t="s">
        <v>714</v>
      </c>
      <c r="B127" s="159" t="s">
        <v>696</v>
      </c>
      <c r="C127" s="157">
        <v>0</v>
      </c>
      <c r="D127" s="8"/>
    </row>
    <row r="128" spans="1:4" ht="25.5" x14ac:dyDescent="0.2">
      <c r="A128" s="158" t="s">
        <v>715</v>
      </c>
      <c r="B128" s="159" t="s">
        <v>1728</v>
      </c>
      <c r="C128" s="157">
        <v>0</v>
      </c>
      <c r="D128" s="8"/>
    </row>
    <row r="129" spans="1:4" ht="38.25" x14ac:dyDescent="0.2">
      <c r="A129" s="158" t="s">
        <v>1743</v>
      </c>
      <c r="B129" s="159" t="s">
        <v>1738</v>
      </c>
      <c r="C129" s="157">
        <v>0</v>
      </c>
      <c r="D129" s="8"/>
    </row>
    <row r="130" spans="1:4" ht="25.5" x14ac:dyDescent="0.2">
      <c r="A130" s="158" t="s">
        <v>716</v>
      </c>
      <c r="B130" s="159" t="s">
        <v>697</v>
      </c>
      <c r="C130" s="157">
        <v>0</v>
      </c>
      <c r="D130" s="8"/>
    </row>
    <row r="131" spans="1:4" ht="25.5" x14ac:dyDescent="0.2">
      <c r="A131" s="158" t="s">
        <v>717</v>
      </c>
      <c r="B131" s="159" t="s">
        <v>697</v>
      </c>
      <c r="C131" s="157">
        <v>0</v>
      </c>
      <c r="D131" s="8"/>
    </row>
    <row r="132" spans="1:4" ht="25.5" x14ac:dyDescent="0.2">
      <c r="A132" s="158" t="s">
        <v>718</v>
      </c>
      <c r="B132" s="159" t="s">
        <v>698</v>
      </c>
      <c r="C132" s="157">
        <v>0</v>
      </c>
      <c r="D132" s="8"/>
    </row>
    <row r="133" spans="1:4" ht="25.5" x14ac:dyDescent="0.2">
      <c r="A133" s="158" t="s">
        <v>719</v>
      </c>
      <c r="B133" s="159" t="s">
        <v>699</v>
      </c>
      <c r="C133" s="157">
        <v>0</v>
      </c>
      <c r="D133" s="8"/>
    </row>
    <row r="134" spans="1:4" ht="38.25" x14ac:dyDescent="0.2">
      <c r="A134" s="158" t="s">
        <v>720</v>
      </c>
      <c r="B134" s="159" t="s">
        <v>1739</v>
      </c>
      <c r="C134" s="157">
        <v>0</v>
      </c>
      <c r="D134" s="8"/>
    </row>
    <row r="135" spans="1:4" ht="25.5" x14ac:dyDescent="0.2">
      <c r="A135" s="158" t="s">
        <v>1744</v>
      </c>
      <c r="B135" s="159" t="s">
        <v>1729</v>
      </c>
      <c r="C135" s="157">
        <v>0</v>
      </c>
      <c r="D135" s="8"/>
    </row>
    <row r="136" spans="1:4" ht="25.5" x14ac:dyDescent="0.2">
      <c r="A136" s="158" t="s">
        <v>721</v>
      </c>
      <c r="B136" s="159" t="s">
        <v>1731</v>
      </c>
      <c r="C136" s="157">
        <v>0</v>
      </c>
      <c r="D136" s="8"/>
    </row>
    <row r="137" spans="1:4" ht="25.5" x14ac:dyDescent="0.2">
      <c r="A137" s="158" t="s">
        <v>722</v>
      </c>
      <c r="B137" s="159" t="s">
        <v>700</v>
      </c>
      <c r="C137" s="157">
        <v>0</v>
      </c>
      <c r="D137" s="8"/>
    </row>
    <row r="138" spans="1:4" ht="38.25" x14ac:dyDescent="0.2">
      <c r="A138" s="158" t="s">
        <v>723</v>
      </c>
      <c r="B138" s="159" t="s">
        <v>702</v>
      </c>
      <c r="C138" s="157">
        <v>0</v>
      </c>
      <c r="D138" s="8"/>
    </row>
    <row r="139" spans="1:4" ht="25.5" x14ac:dyDescent="0.2">
      <c r="A139" s="158" t="s">
        <v>724</v>
      </c>
      <c r="B139" s="159" t="s">
        <v>1731</v>
      </c>
      <c r="C139" s="157">
        <v>0</v>
      </c>
      <c r="D139" s="8"/>
    </row>
    <row r="140" spans="1:4" ht="25.5" x14ac:dyDescent="0.2">
      <c r="A140" s="158" t="s">
        <v>725</v>
      </c>
      <c r="B140" s="159" t="s">
        <v>698</v>
      </c>
      <c r="C140" s="157">
        <v>0</v>
      </c>
      <c r="D140" s="8"/>
    </row>
    <row r="141" spans="1:4" ht="38.25" x14ac:dyDescent="0.2">
      <c r="A141" s="158" t="s">
        <v>1745</v>
      </c>
      <c r="B141" s="159" t="s">
        <v>1736</v>
      </c>
      <c r="C141" s="157">
        <v>0</v>
      </c>
      <c r="D141" s="8"/>
    </row>
    <row r="142" spans="1:4" ht="38.25" x14ac:dyDescent="0.2">
      <c r="A142" s="158" t="s">
        <v>1746</v>
      </c>
      <c r="B142" s="159" t="s">
        <v>1735</v>
      </c>
      <c r="C142" s="157">
        <v>0</v>
      </c>
      <c r="D142" s="8"/>
    </row>
    <row r="143" spans="1:4" ht="25.5" x14ac:dyDescent="0.2">
      <c r="A143" s="158" t="s">
        <v>726</v>
      </c>
      <c r="B143" s="159" t="s">
        <v>695</v>
      </c>
      <c r="C143" s="157">
        <v>0</v>
      </c>
      <c r="D143" s="8"/>
    </row>
    <row r="144" spans="1:4" ht="25.5" x14ac:dyDescent="0.2">
      <c r="A144" s="158" t="s">
        <v>727</v>
      </c>
      <c r="B144" s="159" t="s">
        <v>697</v>
      </c>
      <c r="C144" s="157">
        <v>0</v>
      </c>
      <c r="D144" s="8"/>
    </row>
    <row r="145" spans="1:4" ht="25.5" x14ac:dyDescent="0.2">
      <c r="A145" s="158" t="s">
        <v>728</v>
      </c>
      <c r="B145" s="159" t="s">
        <v>694</v>
      </c>
      <c r="C145" s="157">
        <v>0</v>
      </c>
      <c r="D145" s="8"/>
    </row>
    <row r="146" spans="1:4" ht="25.5" x14ac:dyDescent="0.2">
      <c r="A146" s="158" t="s">
        <v>729</v>
      </c>
      <c r="B146" s="159" t="s">
        <v>700</v>
      </c>
      <c r="C146" s="157">
        <v>0</v>
      </c>
      <c r="D146" s="8"/>
    </row>
    <row r="147" spans="1:4" ht="25.5" x14ac:dyDescent="0.2">
      <c r="A147" s="158" t="s">
        <v>730</v>
      </c>
      <c r="B147" s="159" t="s">
        <v>1728</v>
      </c>
      <c r="C147" s="157">
        <v>0</v>
      </c>
      <c r="D147" s="8"/>
    </row>
    <row r="148" spans="1:4" ht="25.5" x14ac:dyDescent="0.2">
      <c r="A148" s="158" t="s">
        <v>731</v>
      </c>
      <c r="B148" s="159" t="s">
        <v>700</v>
      </c>
      <c r="C148" s="157">
        <v>0</v>
      </c>
      <c r="D148" s="8"/>
    </row>
    <row r="149" spans="1:4" ht="25.5" x14ac:dyDescent="0.2">
      <c r="A149" s="158" t="s">
        <v>732</v>
      </c>
      <c r="B149" s="159" t="s">
        <v>696</v>
      </c>
      <c r="C149" s="157">
        <v>0</v>
      </c>
      <c r="D149" s="8"/>
    </row>
    <row r="150" spans="1:4" ht="25.5" x14ac:dyDescent="0.2">
      <c r="A150" s="158" t="s">
        <v>733</v>
      </c>
      <c r="B150" s="159" t="s">
        <v>697</v>
      </c>
      <c r="C150" s="157">
        <v>0</v>
      </c>
      <c r="D150" s="8"/>
    </row>
    <row r="151" spans="1:4" ht="25.5" x14ac:dyDescent="0.2">
      <c r="A151" s="158" t="s">
        <v>734</v>
      </c>
      <c r="B151" s="159" t="s">
        <v>698</v>
      </c>
      <c r="C151" s="157">
        <v>0</v>
      </c>
      <c r="D151" s="8"/>
    </row>
    <row r="152" spans="1:4" ht="51" x14ac:dyDescent="0.2">
      <c r="A152" s="158" t="s">
        <v>1747</v>
      </c>
      <c r="B152" s="159" t="s">
        <v>1734</v>
      </c>
      <c r="C152" s="157">
        <v>0</v>
      </c>
      <c r="D152" s="8"/>
    </row>
    <row r="153" spans="1:4" ht="25.5" x14ac:dyDescent="0.2">
      <c r="A153" s="158" t="s">
        <v>735</v>
      </c>
      <c r="B153" s="159" t="s">
        <v>700</v>
      </c>
      <c r="C153" s="157">
        <v>0</v>
      </c>
      <c r="D153" s="8"/>
    </row>
    <row r="154" spans="1:4" ht="25.5" x14ac:dyDescent="0.2">
      <c r="A154" s="158" t="s">
        <v>736</v>
      </c>
      <c r="B154" s="159" t="s">
        <v>700</v>
      </c>
      <c r="C154" s="157">
        <v>0</v>
      </c>
      <c r="D154" s="8"/>
    </row>
    <row r="155" spans="1:4" ht="25.5" x14ac:dyDescent="0.2">
      <c r="A155" s="158" t="s">
        <v>737</v>
      </c>
      <c r="B155" s="159" t="s">
        <v>695</v>
      </c>
      <c r="C155" s="157">
        <v>0</v>
      </c>
      <c r="D155" s="8"/>
    </row>
    <row r="156" spans="1:4" ht="25.5" x14ac:dyDescent="0.2">
      <c r="A156" s="158" t="s">
        <v>738</v>
      </c>
      <c r="B156" s="159" t="s">
        <v>1728</v>
      </c>
      <c r="C156" s="157">
        <v>0</v>
      </c>
      <c r="D156" s="8"/>
    </row>
    <row r="157" spans="1:4" ht="25.5" x14ac:dyDescent="0.2">
      <c r="A157" s="158" t="s">
        <v>739</v>
      </c>
      <c r="B157" s="159" t="s">
        <v>699</v>
      </c>
      <c r="C157" s="157">
        <v>0</v>
      </c>
      <c r="D157" s="8"/>
    </row>
    <row r="158" spans="1:4" ht="25.5" x14ac:dyDescent="0.2">
      <c r="A158" s="158" t="s">
        <v>740</v>
      </c>
      <c r="B158" s="159" t="s">
        <v>699</v>
      </c>
      <c r="C158" s="157">
        <v>0</v>
      </c>
      <c r="D158" s="8"/>
    </row>
    <row r="159" spans="1:4" ht="25.5" x14ac:dyDescent="0.2">
      <c r="A159" s="158" t="s">
        <v>741</v>
      </c>
      <c r="B159" s="159" t="s">
        <v>695</v>
      </c>
      <c r="C159" s="157">
        <v>0</v>
      </c>
      <c r="D159" s="8"/>
    </row>
    <row r="160" spans="1:4" ht="25.5" x14ac:dyDescent="0.2">
      <c r="A160" s="158" t="s">
        <v>742</v>
      </c>
      <c r="B160" s="159" t="s">
        <v>697</v>
      </c>
      <c r="C160" s="157">
        <v>0</v>
      </c>
      <c r="D160" s="8"/>
    </row>
    <row r="161" spans="1:4" ht="12.75" x14ac:dyDescent="0.2">
      <c r="A161" s="158" t="s">
        <v>743</v>
      </c>
      <c r="B161" s="159" t="s">
        <v>700</v>
      </c>
      <c r="C161" s="157">
        <v>0</v>
      </c>
      <c r="D161" s="8"/>
    </row>
    <row r="162" spans="1:4" ht="25.5" x14ac:dyDescent="0.2">
      <c r="A162" s="158" t="s">
        <v>744</v>
      </c>
      <c r="B162" s="159" t="s">
        <v>697</v>
      </c>
      <c r="C162" s="157">
        <v>0</v>
      </c>
      <c r="D162" s="8"/>
    </row>
    <row r="163" spans="1:4" ht="25.5" x14ac:dyDescent="0.2">
      <c r="A163" s="158" t="s">
        <v>745</v>
      </c>
      <c r="B163" s="159" t="s">
        <v>1728</v>
      </c>
      <c r="C163" s="157">
        <v>0</v>
      </c>
      <c r="D163" s="8"/>
    </row>
    <row r="164" spans="1:4" ht="38.25" x14ac:dyDescent="0.2">
      <c r="A164" s="158" t="s">
        <v>746</v>
      </c>
      <c r="B164" s="159" t="s">
        <v>701</v>
      </c>
      <c r="C164" s="157">
        <v>0</v>
      </c>
      <c r="D164" s="8"/>
    </row>
    <row r="165" spans="1:4" ht="25.5" x14ac:dyDescent="0.2">
      <c r="A165" s="158" t="s">
        <v>747</v>
      </c>
      <c r="B165" s="159" t="s">
        <v>700</v>
      </c>
      <c r="C165" s="157">
        <v>0</v>
      </c>
      <c r="D165" s="8"/>
    </row>
    <row r="166" spans="1:4" ht="12.75" x14ac:dyDescent="0.2">
      <c r="A166" s="158" t="s">
        <v>748</v>
      </c>
      <c r="B166" s="159"/>
      <c r="C166" s="157">
        <v>3.1342023259</v>
      </c>
      <c r="D166" s="8"/>
    </row>
    <row r="167" spans="1:4" ht="12.75" x14ac:dyDescent="0.2">
      <c r="A167" s="158" t="s">
        <v>749</v>
      </c>
      <c r="B167" s="159"/>
      <c r="C167" s="157">
        <v>0</v>
      </c>
      <c r="D167" s="8"/>
    </row>
    <row r="168" spans="1:4" ht="12.75" x14ac:dyDescent="0.2">
      <c r="A168" s="158" t="s">
        <v>750</v>
      </c>
      <c r="B168" s="159" t="s">
        <v>748</v>
      </c>
      <c r="C168" s="157">
        <v>0</v>
      </c>
      <c r="D168" s="8"/>
    </row>
    <row r="169" spans="1:4" ht="12.75" x14ac:dyDescent="0.2">
      <c r="A169" s="158" t="s">
        <v>751</v>
      </c>
      <c r="B169" s="159" t="s">
        <v>748</v>
      </c>
      <c r="C169" s="157">
        <v>0</v>
      </c>
      <c r="D169" s="8"/>
    </row>
    <row r="170" spans="1:4" ht="12.75" x14ac:dyDescent="0.2">
      <c r="A170" s="158" t="s">
        <v>752</v>
      </c>
      <c r="B170" s="159" t="s">
        <v>748</v>
      </c>
      <c r="C170" s="157">
        <v>0</v>
      </c>
      <c r="D170" s="8"/>
    </row>
    <row r="171" spans="1:4" ht="12.75" x14ac:dyDescent="0.2">
      <c r="A171" s="158" t="s">
        <v>753</v>
      </c>
      <c r="B171" s="159" t="s">
        <v>749</v>
      </c>
      <c r="C171" s="157">
        <v>0</v>
      </c>
      <c r="D171" s="8"/>
    </row>
    <row r="172" spans="1:4" ht="12.75" x14ac:dyDescent="0.2">
      <c r="A172" s="158" t="s">
        <v>759</v>
      </c>
      <c r="B172" s="159" t="s">
        <v>748</v>
      </c>
      <c r="C172" s="157">
        <v>0</v>
      </c>
      <c r="D172" s="8"/>
    </row>
    <row r="173" spans="1:4" ht="12.75" x14ac:dyDescent="0.2">
      <c r="A173" s="158" t="s">
        <v>754</v>
      </c>
      <c r="B173" s="159" t="s">
        <v>749</v>
      </c>
      <c r="C173" s="157">
        <v>0</v>
      </c>
      <c r="D173" s="8"/>
    </row>
    <row r="174" spans="1:4" ht="12.75" x14ac:dyDescent="0.2">
      <c r="A174" s="158" t="s">
        <v>755</v>
      </c>
      <c r="B174" s="159" t="s">
        <v>748</v>
      </c>
      <c r="C174" s="157">
        <v>0</v>
      </c>
      <c r="D174" s="8"/>
    </row>
    <row r="175" spans="1:4" ht="12.75" x14ac:dyDescent="0.2">
      <c r="A175" s="158" t="s">
        <v>757</v>
      </c>
      <c r="B175" s="159" t="s">
        <v>749</v>
      </c>
      <c r="C175" s="157">
        <v>0</v>
      </c>
      <c r="D175" s="8"/>
    </row>
    <row r="176" spans="1:4" ht="12.75" x14ac:dyDescent="0.2">
      <c r="A176" s="158" t="s">
        <v>758</v>
      </c>
      <c r="B176" s="159" t="s">
        <v>748</v>
      </c>
      <c r="C176" s="157">
        <v>0</v>
      </c>
      <c r="D176" s="8"/>
    </row>
    <row r="177" spans="1:4" ht="12.75" x14ac:dyDescent="0.2">
      <c r="A177" s="158" t="s">
        <v>756</v>
      </c>
      <c r="B177" s="159" t="s">
        <v>748</v>
      </c>
      <c r="C177" s="157">
        <v>0</v>
      </c>
      <c r="D177" s="8"/>
    </row>
    <row r="178" spans="1:4" ht="25.5" x14ac:dyDescent="0.2">
      <c r="A178" s="158" t="s">
        <v>1748</v>
      </c>
      <c r="B178" s="159" t="s">
        <v>748</v>
      </c>
      <c r="C178" s="157">
        <v>0</v>
      </c>
      <c r="D178" s="8"/>
    </row>
    <row r="179" spans="1:4" ht="63.75" x14ac:dyDescent="0.2">
      <c r="A179" s="158" t="s">
        <v>760</v>
      </c>
      <c r="B179" s="159" t="s">
        <v>748</v>
      </c>
      <c r="C179" s="157">
        <v>0</v>
      </c>
      <c r="D179" s="8"/>
    </row>
    <row r="180" spans="1:4" ht="51" x14ac:dyDescent="0.2">
      <c r="A180" s="158" t="s">
        <v>761</v>
      </c>
      <c r="B180" s="159" t="s">
        <v>748</v>
      </c>
      <c r="C180" s="157">
        <v>0</v>
      </c>
      <c r="D180" s="8"/>
    </row>
    <row r="181" spans="1:4" ht="51" x14ac:dyDescent="0.2">
      <c r="A181" s="158" t="s">
        <v>762</v>
      </c>
      <c r="B181" s="159" t="s">
        <v>749</v>
      </c>
      <c r="C181" s="157">
        <v>0</v>
      </c>
      <c r="D181" s="8"/>
    </row>
    <row r="182" spans="1:4" ht="63.75" x14ac:dyDescent="0.2">
      <c r="A182" s="158" t="s">
        <v>1749</v>
      </c>
      <c r="B182" s="159" t="s">
        <v>749</v>
      </c>
      <c r="C182" s="157">
        <v>0</v>
      </c>
      <c r="D182" s="8"/>
    </row>
    <row r="183" spans="1:4" ht="51" x14ac:dyDescent="0.2">
      <c r="A183" s="158" t="s">
        <v>763</v>
      </c>
      <c r="B183" s="159" t="s">
        <v>749</v>
      </c>
      <c r="C183" s="157">
        <v>0</v>
      </c>
      <c r="D183" s="8"/>
    </row>
    <row r="184" spans="1:4" ht="25.5" x14ac:dyDescent="0.2">
      <c r="A184" s="158" t="s">
        <v>764</v>
      </c>
      <c r="B184" s="159" t="s">
        <v>759</v>
      </c>
      <c r="C184" s="157">
        <v>0</v>
      </c>
      <c r="D184" s="8"/>
    </row>
    <row r="185" spans="1:4" ht="25.5" x14ac:dyDescent="0.2">
      <c r="A185" s="158" t="s">
        <v>765</v>
      </c>
      <c r="B185" s="159" t="s">
        <v>755</v>
      </c>
      <c r="C185" s="157">
        <v>0</v>
      </c>
      <c r="D185" s="8"/>
    </row>
    <row r="186" spans="1:4" ht="12.75" x14ac:dyDescent="0.2">
      <c r="A186" s="158" t="s">
        <v>766</v>
      </c>
      <c r="B186" s="159" t="s">
        <v>749</v>
      </c>
      <c r="C186" s="157">
        <v>0</v>
      </c>
      <c r="D186" s="8"/>
    </row>
    <row r="187" spans="1:4" ht="12.75" x14ac:dyDescent="0.2">
      <c r="A187" s="158" t="s">
        <v>767</v>
      </c>
      <c r="B187" s="159" t="s">
        <v>753</v>
      </c>
      <c r="C187" s="157">
        <v>0</v>
      </c>
      <c r="D187" s="8"/>
    </row>
    <row r="188" spans="1:4" ht="25.5" x14ac:dyDescent="0.2">
      <c r="A188" s="158" t="s">
        <v>768</v>
      </c>
      <c r="B188" s="159" t="s">
        <v>750</v>
      </c>
      <c r="C188" s="157">
        <v>0</v>
      </c>
      <c r="D188" s="8"/>
    </row>
    <row r="189" spans="1:4" ht="25.5" x14ac:dyDescent="0.2">
      <c r="A189" s="158" t="s">
        <v>769</v>
      </c>
      <c r="B189" s="159" t="s">
        <v>752</v>
      </c>
      <c r="C189" s="157">
        <v>0</v>
      </c>
      <c r="D189" s="8"/>
    </row>
    <row r="190" spans="1:4" ht="25.5" x14ac:dyDescent="0.2">
      <c r="A190" s="158" t="s">
        <v>770</v>
      </c>
      <c r="B190" s="159" t="s">
        <v>753</v>
      </c>
      <c r="C190" s="157">
        <v>0</v>
      </c>
      <c r="D190" s="8"/>
    </row>
    <row r="191" spans="1:4" ht="12.75" x14ac:dyDescent="0.2">
      <c r="A191" s="158" t="s">
        <v>771</v>
      </c>
      <c r="B191" s="159" t="s">
        <v>752</v>
      </c>
      <c r="C191" s="157">
        <v>0</v>
      </c>
      <c r="D191" s="8"/>
    </row>
    <row r="192" spans="1:4" ht="25.5" x14ac:dyDescent="0.2">
      <c r="A192" s="158" t="s">
        <v>772</v>
      </c>
      <c r="B192" s="159" t="s">
        <v>754</v>
      </c>
      <c r="C192" s="157">
        <v>0</v>
      </c>
      <c r="D192" s="8"/>
    </row>
    <row r="193" spans="1:4" ht="12.75" x14ac:dyDescent="0.2">
      <c r="A193" s="158" t="s">
        <v>773</v>
      </c>
      <c r="B193" s="159" t="s">
        <v>755</v>
      </c>
      <c r="C193" s="157">
        <v>0</v>
      </c>
      <c r="D193" s="8"/>
    </row>
    <row r="194" spans="1:4" ht="12.75" x14ac:dyDescent="0.2">
      <c r="A194" s="158" t="s">
        <v>774</v>
      </c>
      <c r="B194" s="159" t="s">
        <v>757</v>
      </c>
      <c r="C194" s="157">
        <v>0</v>
      </c>
      <c r="D194" s="8"/>
    </row>
    <row r="195" spans="1:4" ht="25.5" x14ac:dyDescent="0.2">
      <c r="A195" s="158" t="s">
        <v>775</v>
      </c>
      <c r="B195" s="159" t="s">
        <v>757</v>
      </c>
      <c r="C195" s="157">
        <v>0</v>
      </c>
      <c r="D195" s="8"/>
    </row>
    <row r="196" spans="1:4" ht="12.75" x14ac:dyDescent="0.2">
      <c r="A196" s="158" t="s">
        <v>776</v>
      </c>
      <c r="B196" s="159" t="s">
        <v>752</v>
      </c>
      <c r="C196" s="157">
        <v>0</v>
      </c>
      <c r="D196" s="8"/>
    </row>
    <row r="197" spans="1:4" ht="25.5" x14ac:dyDescent="0.2">
      <c r="A197" s="158" t="s">
        <v>777</v>
      </c>
      <c r="B197" s="159" t="s">
        <v>756</v>
      </c>
      <c r="C197" s="157">
        <v>0</v>
      </c>
      <c r="D197" s="8"/>
    </row>
    <row r="198" spans="1:4" ht="25.5" x14ac:dyDescent="0.2">
      <c r="A198" s="158" t="s">
        <v>778</v>
      </c>
      <c r="B198" s="159" t="s">
        <v>759</v>
      </c>
      <c r="C198" s="157">
        <v>0</v>
      </c>
      <c r="D198" s="8"/>
    </row>
    <row r="199" spans="1:4" ht="25.5" x14ac:dyDescent="0.2">
      <c r="A199" s="158" t="s">
        <v>779</v>
      </c>
      <c r="B199" s="159" t="s">
        <v>756</v>
      </c>
      <c r="C199" s="157">
        <v>0</v>
      </c>
      <c r="D199" s="8"/>
    </row>
    <row r="200" spans="1:4" ht="12.75" x14ac:dyDescent="0.2">
      <c r="A200" s="158" t="s">
        <v>780</v>
      </c>
      <c r="B200" s="159" t="s">
        <v>751</v>
      </c>
      <c r="C200" s="157">
        <v>0</v>
      </c>
      <c r="D200" s="8"/>
    </row>
    <row r="201" spans="1:4" ht="25.5" x14ac:dyDescent="0.2">
      <c r="A201" s="158" t="s">
        <v>781</v>
      </c>
      <c r="B201" s="159" t="s">
        <v>748</v>
      </c>
      <c r="C201" s="157">
        <v>0</v>
      </c>
      <c r="D201" s="8"/>
    </row>
    <row r="202" spans="1:4" ht="25.5" x14ac:dyDescent="0.2">
      <c r="A202" s="158" t="s">
        <v>782</v>
      </c>
      <c r="B202" s="159" t="s">
        <v>755</v>
      </c>
      <c r="C202" s="157">
        <v>0</v>
      </c>
      <c r="D202" s="8"/>
    </row>
    <row r="203" spans="1:4" ht="25.5" x14ac:dyDescent="0.2">
      <c r="A203" s="158" t="s">
        <v>783</v>
      </c>
      <c r="B203" s="159" t="s">
        <v>756</v>
      </c>
      <c r="C203" s="157">
        <v>0</v>
      </c>
      <c r="D203" s="8"/>
    </row>
    <row r="204" spans="1:4" ht="38.25" x14ac:dyDescent="0.2">
      <c r="A204" s="158" t="s">
        <v>784</v>
      </c>
      <c r="B204" s="159" t="s">
        <v>762</v>
      </c>
      <c r="C204" s="157">
        <v>0</v>
      </c>
      <c r="D204" s="8"/>
    </row>
    <row r="205" spans="1:4" ht="12.75" x14ac:dyDescent="0.2">
      <c r="A205" s="158" t="s">
        <v>785</v>
      </c>
      <c r="B205" s="159" t="s">
        <v>757</v>
      </c>
      <c r="C205" s="157">
        <v>0</v>
      </c>
      <c r="D205" s="8"/>
    </row>
    <row r="206" spans="1:4" ht="12.75" x14ac:dyDescent="0.2">
      <c r="A206" s="158" t="s">
        <v>786</v>
      </c>
      <c r="B206" s="159" t="s">
        <v>751</v>
      </c>
      <c r="C206" s="157">
        <v>0</v>
      </c>
      <c r="D206" s="8"/>
    </row>
    <row r="207" spans="1:4" ht="12.75" x14ac:dyDescent="0.2">
      <c r="A207" s="158" t="s">
        <v>787</v>
      </c>
      <c r="B207" s="159" t="s">
        <v>758</v>
      </c>
      <c r="C207" s="157">
        <v>0</v>
      </c>
      <c r="D207" s="8"/>
    </row>
    <row r="208" spans="1:4" ht="25.5" x14ac:dyDescent="0.2">
      <c r="A208" s="158" t="s">
        <v>788</v>
      </c>
      <c r="B208" s="159" t="s">
        <v>758</v>
      </c>
      <c r="C208" s="157">
        <v>0</v>
      </c>
      <c r="D208" s="8"/>
    </row>
    <row r="209" spans="1:4" ht="25.5" x14ac:dyDescent="0.2">
      <c r="A209" s="158" t="s">
        <v>1750</v>
      </c>
      <c r="B209" s="159" t="s">
        <v>755</v>
      </c>
      <c r="C209" s="157">
        <v>0</v>
      </c>
      <c r="D209" s="8"/>
    </row>
    <row r="210" spans="1:4" ht="12.75" x14ac:dyDescent="0.2">
      <c r="A210" s="158" t="s">
        <v>789</v>
      </c>
      <c r="B210" s="159" t="s">
        <v>752</v>
      </c>
      <c r="C210" s="157">
        <v>0</v>
      </c>
      <c r="D210" s="8"/>
    </row>
    <row r="211" spans="1:4" ht="25.5" x14ac:dyDescent="0.2">
      <c r="A211" s="158" t="s">
        <v>790</v>
      </c>
      <c r="B211" s="159" t="s">
        <v>756</v>
      </c>
      <c r="C211" s="157">
        <v>0</v>
      </c>
      <c r="D211" s="8"/>
    </row>
    <row r="212" spans="1:4" ht="25.5" x14ac:dyDescent="0.2">
      <c r="A212" s="158" t="s">
        <v>791</v>
      </c>
      <c r="B212" s="159" t="s">
        <v>759</v>
      </c>
      <c r="C212" s="157">
        <v>0</v>
      </c>
      <c r="D212" s="8"/>
    </row>
    <row r="213" spans="1:4" ht="12.75" x14ac:dyDescent="0.2">
      <c r="A213" s="158" t="s">
        <v>792</v>
      </c>
      <c r="B213" s="159" t="s">
        <v>752</v>
      </c>
      <c r="C213" s="157">
        <v>0</v>
      </c>
      <c r="D213" s="8"/>
    </row>
    <row r="214" spans="1:4" ht="38.25" x14ac:dyDescent="0.2">
      <c r="A214" s="158" t="s">
        <v>793</v>
      </c>
      <c r="B214" s="159" t="s">
        <v>760</v>
      </c>
      <c r="C214" s="157">
        <v>0</v>
      </c>
      <c r="D214" s="8"/>
    </row>
    <row r="215" spans="1:4" ht="12.75" x14ac:dyDescent="0.2">
      <c r="A215" s="158" t="s">
        <v>794</v>
      </c>
      <c r="B215" s="159" t="s">
        <v>752</v>
      </c>
      <c r="C215" s="157">
        <v>0</v>
      </c>
      <c r="D215" s="8"/>
    </row>
    <row r="216" spans="1:4" ht="25.5" x14ac:dyDescent="0.2">
      <c r="A216" s="158" t="s">
        <v>795</v>
      </c>
      <c r="B216" s="159" t="s">
        <v>751</v>
      </c>
      <c r="C216" s="157">
        <v>0</v>
      </c>
      <c r="D216" s="8"/>
    </row>
    <row r="217" spans="1:4" ht="38.25" x14ac:dyDescent="0.2">
      <c r="A217" s="158" t="s">
        <v>796</v>
      </c>
      <c r="B217" s="159" t="s">
        <v>761</v>
      </c>
      <c r="C217" s="157">
        <v>0</v>
      </c>
      <c r="D217" s="8"/>
    </row>
    <row r="218" spans="1:4" ht="25.5" x14ac:dyDescent="0.2">
      <c r="A218" s="158" t="s">
        <v>797</v>
      </c>
      <c r="B218" s="159" t="s">
        <v>750</v>
      </c>
      <c r="C218" s="157">
        <v>0</v>
      </c>
      <c r="D218" s="8"/>
    </row>
    <row r="219" spans="1:4" ht="25.5" x14ac:dyDescent="0.2">
      <c r="A219" s="158" t="s">
        <v>798</v>
      </c>
      <c r="B219" s="159" t="s">
        <v>756</v>
      </c>
      <c r="C219" s="157">
        <v>0</v>
      </c>
      <c r="D219" s="8"/>
    </row>
    <row r="220" spans="1:4" ht="25.5" x14ac:dyDescent="0.2">
      <c r="A220" s="158" t="s">
        <v>799</v>
      </c>
      <c r="B220" s="159" t="s">
        <v>755</v>
      </c>
      <c r="C220" s="157">
        <v>0</v>
      </c>
      <c r="D220" s="8"/>
    </row>
    <row r="221" spans="1:4" ht="12.75" x14ac:dyDescent="0.2">
      <c r="A221" s="158" t="s">
        <v>800</v>
      </c>
      <c r="B221" s="159" t="s">
        <v>751</v>
      </c>
      <c r="C221" s="157">
        <v>0</v>
      </c>
      <c r="D221" s="8"/>
    </row>
    <row r="222" spans="1:4" ht="25.5" x14ac:dyDescent="0.2">
      <c r="A222" s="158" t="s">
        <v>801</v>
      </c>
      <c r="B222" s="159" t="s">
        <v>758</v>
      </c>
      <c r="C222" s="157">
        <v>0</v>
      </c>
      <c r="D222" s="8"/>
    </row>
    <row r="223" spans="1:4" ht="25.5" x14ac:dyDescent="0.2">
      <c r="A223" s="158" t="s">
        <v>802</v>
      </c>
      <c r="B223" s="159" t="s">
        <v>750</v>
      </c>
      <c r="C223" s="157">
        <v>0</v>
      </c>
      <c r="D223" s="8"/>
    </row>
    <row r="224" spans="1:4" ht="25.5" x14ac:dyDescent="0.2">
      <c r="A224" s="158" t="s">
        <v>802</v>
      </c>
      <c r="B224" s="159" t="s">
        <v>750</v>
      </c>
      <c r="C224" s="157">
        <v>0</v>
      </c>
      <c r="D224" s="8"/>
    </row>
    <row r="225" spans="1:4" ht="25.5" x14ac:dyDescent="0.2">
      <c r="A225" s="158" t="s">
        <v>803</v>
      </c>
      <c r="B225" s="159" t="s">
        <v>750</v>
      </c>
      <c r="C225" s="157">
        <v>0</v>
      </c>
      <c r="D225" s="8"/>
    </row>
    <row r="226" spans="1:4" ht="38.25" x14ac:dyDescent="0.2">
      <c r="A226" s="158" t="s">
        <v>804</v>
      </c>
      <c r="B226" s="159" t="s">
        <v>763</v>
      </c>
      <c r="C226" s="157">
        <v>0</v>
      </c>
      <c r="D226" s="8"/>
    </row>
    <row r="227" spans="1:4" ht="25.5" x14ac:dyDescent="0.2">
      <c r="A227" s="158" t="s">
        <v>805</v>
      </c>
      <c r="B227" s="159" t="s">
        <v>748</v>
      </c>
      <c r="C227" s="157">
        <v>0</v>
      </c>
      <c r="D227" s="8"/>
    </row>
    <row r="228" spans="1:4" ht="25.5" x14ac:dyDescent="0.2">
      <c r="A228" s="158" t="s">
        <v>806</v>
      </c>
      <c r="B228" s="159" t="s">
        <v>755</v>
      </c>
      <c r="C228" s="157">
        <v>0</v>
      </c>
      <c r="D228" s="8"/>
    </row>
    <row r="229" spans="1:4" ht="12.75" x14ac:dyDescent="0.2">
      <c r="A229" s="158" t="s">
        <v>807</v>
      </c>
      <c r="B229" s="159" t="s">
        <v>751</v>
      </c>
      <c r="C229" s="157">
        <v>0</v>
      </c>
      <c r="D229" s="8"/>
    </row>
    <row r="230" spans="1:4" ht="51" x14ac:dyDescent="0.2">
      <c r="A230" s="158" t="s">
        <v>1751</v>
      </c>
      <c r="B230" s="159" t="s">
        <v>1749</v>
      </c>
      <c r="C230" s="157">
        <v>0</v>
      </c>
      <c r="D230" s="8"/>
    </row>
    <row r="231" spans="1:4" ht="25.5" x14ac:dyDescent="0.2">
      <c r="A231" s="158" t="s">
        <v>808</v>
      </c>
      <c r="B231" s="159" t="s">
        <v>751</v>
      </c>
      <c r="C231" s="157">
        <v>0</v>
      </c>
      <c r="D231" s="8"/>
    </row>
    <row r="232" spans="1:4" ht="12.75" x14ac:dyDescent="0.2">
      <c r="A232" s="158" t="s">
        <v>809</v>
      </c>
      <c r="B232" s="159" t="s">
        <v>753</v>
      </c>
      <c r="C232" s="157">
        <v>0</v>
      </c>
      <c r="D232" s="8"/>
    </row>
    <row r="233" spans="1:4" ht="25.5" x14ac:dyDescent="0.2">
      <c r="A233" s="158" t="s">
        <v>810</v>
      </c>
      <c r="B233" s="159" t="s">
        <v>757</v>
      </c>
      <c r="C233" s="157">
        <v>0</v>
      </c>
      <c r="D233" s="8"/>
    </row>
    <row r="234" spans="1:4" ht="12.75" x14ac:dyDescent="0.2">
      <c r="A234" s="158" t="s">
        <v>811</v>
      </c>
      <c r="B234" s="159"/>
      <c r="C234" s="157">
        <v>0</v>
      </c>
      <c r="D234" s="8"/>
    </row>
    <row r="235" spans="1:4" ht="25.5" x14ac:dyDescent="0.2">
      <c r="A235" s="158" t="s">
        <v>812</v>
      </c>
      <c r="B235" s="159" t="s">
        <v>811</v>
      </c>
      <c r="C235" s="157">
        <v>0</v>
      </c>
      <c r="D235" s="8"/>
    </row>
    <row r="236" spans="1:4" ht="12.75" x14ac:dyDescent="0.2">
      <c r="A236" s="158" t="s">
        <v>813</v>
      </c>
      <c r="B236" s="159" t="s">
        <v>811</v>
      </c>
      <c r="C236" s="157">
        <v>0</v>
      </c>
      <c r="D236" s="8"/>
    </row>
    <row r="237" spans="1:4" ht="25.5" x14ac:dyDescent="0.2">
      <c r="A237" s="158" t="s">
        <v>814</v>
      </c>
      <c r="B237" s="159" t="s">
        <v>811</v>
      </c>
      <c r="C237" s="157">
        <v>0.73800977088700004</v>
      </c>
      <c r="D237" s="8"/>
    </row>
    <row r="238" spans="1:4" ht="12.75" x14ac:dyDescent="0.2">
      <c r="A238" s="158" t="s">
        <v>815</v>
      </c>
      <c r="B238" s="159" t="s">
        <v>811</v>
      </c>
      <c r="C238" s="157">
        <v>0</v>
      </c>
      <c r="D238" s="8"/>
    </row>
    <row r="239" spans="1:4" ht="12.75" x14ac:dyDescent="0.2">
      <c r="A239" s="158" t="s">
        <v>1752</v>
      </c>
      <c r="B239" s="159" t="s">
        <v>811</v>
      </c>
      <c r="C239" s="157">
        <v>0</v>
      </c>
      <c r="D239" s="8"/>
    </row>
    <row r="240" spans="1:4" ht="25.5" x14ac:dyDescent="0.2">
      <c r="A240" s="158" t="s">
        <v>816</v>
      </c>
      <c r="B240" s="159" t="s">
        <v>811</v>
      </c>
      <c r="C240" s="157">
        <v>0</v>
      </c>
      <c r="D240" s="8"/>
    </row>
    <row r="241" spans="1:4" ht="51" x14ac:dyDescent="0.2">
      <c r="A241" s="158" t="s">
        <v>818</v>
      </c>
      <c r="B241" s="159" t="s">
        <v>811</v>
      </c>
      <c r="C241" s="157">
        <v>0</v>
      </c>
      <c r="D241" s="8"/>
    </row>
    <row r="242" spans="1:4" ht="63.75" x14ac:dyDescent="0.2">
      <c r="A242" s="158" t="s">
        <v>817</v>
      </c>
      <c r="B242" s="159" t="s">
        <v>811</v>
      </c>
      <c r="C242" s="157">
        <v>0</v>
      </c>
      <c r="D242" s="8"/>
    </row>
    <row r="243" spans="1:4" ht="76.5" x14ac:dyDescent="0.2">
      <c r="A243" s="158" t="s">
        <v>819</v>
      </c>
      <c r="B243" s="159" t="s">
        <v>811</v>
      </c>
      <c r="C243" s="157">
        <v>0.30472992168899998</v>
      </c>
      <c r="D243" s="8"/>
    </row>
    <row r="244" spans="1:4" ht="76.5" x14ac:dyDescent="0.2">
      <c r="A244" s="158" t="s">
        <v>820</v>
      </c>
      <c r="B244" s="159" t="s">
        <v>811</v>
      </c>
      <c r="C244" s="157">
        <v>0.20845915983900001</v>
      </c>
      <c r="D244" s="8"/>
    </row>
    <row r="245" spans="1:4" ht="25.5" x14ac:dyDescent="0.2">
      <c r="A245" s="158" t="s">
        <v>821</v>
      </c>
      <c r="B245" s="159" t="s">
        <v>813</v>
      </c>
      <c r="C245" s="157">
        <v>0</v>
      </c>
      <c r="D245" s="8"/>
    </row>
    <row r="246" spans="1:4" ht="25.5" x14ac:dyDescent="0.2">
      <c r="A246" s="158" t="s">
        <v>822</v>
      </c>
      <c r="B246" s="159" t="s">
        <v>813</v>
      </c>
      <c r="C246" s="157">
        <v>0</v>
      </c>
      <c r="D246" s="8"/>
    </row>
    <row r="247" spans="1:4" ht="25.5" x14ac:dyDescent="0.2">
      <c r="A247" s="158" t="s">
        <v>823</v>
      </c>
      <c r="B247" s="159" t="s">
        <v>813</v>
      </c>
      <c r="C247" s="157">
        <v>0</v>
      </c>
      <c r="D247" s="8"/>
    </row>
    <row r="248" spans="1:4" ht="25.5" x14ac:dyDescent="0.2">
      <c r="A248" s="158" t="s">
        <v>824</v>
      </c>
      <c r="B248" s="159" t="s">
        <v>813</v>
      </c>
      <c r="C248" s="157">
        <v>0</v>
      </c>
      <c r="D248" s="8"/>
    </row>
    <row r="249" spans="1:4" ht="25.5" x14ac:dyDescent="0.2">
      <c r="A249" s="158" t="s">
        <v>825</v>
      </c>
      <c r="B249" s="159" t="s">
        <v>811</v>
      </c>
      <c r="C249" s="157">
        <v>0</v>
      </c>
      <c r="D249" s="8"/>
    </row>
    <row r="250" spans="1:4" ht="25.5" x14ac:dyDescent="0.2">
      <c r="A250" s="158" t="s">
        <v>826</v>
      </c>
      <c r="B250" s="159" t="s">
        <v>815</v>
      </c>
      <c r="C250" s="157">
        <v>0</v>
      </c>
      <c r="D250" s="8"/>
    </row>
    <row r="251" spans="1:4" ht="25.5" x14ac:dyDescent="0.2">
      <c r="A251" s="158" t="s">
        <v>827</v>
      </c>
      <c r="B251" s="159" t="s">
        <v>815</v>
      </c>
      <c r="C251" s="157">
        <v>0</v>
      </c>
      <c r="D251" s="8"/>
    </row>
    <row r="252" spans="1:4" ht="25.5" x14ac:dyDescent="0.2">
      <c r="A252" s="158" t="s">
        <v>828</v>
      </c>
      <c r="B252" s="159" t="s">
        <v>812</v>
      </c>
      <c r="C252" s="157">
        <v>0</v>
      </c>
      <c r="D252" s="8"/>
    </row>
    <row r="253" spans="1:4" ht="25.5" x14ac:dyDescent="0.2">
      <c r="A253" s="158" t="s">
        <v>829</v>
      </c>
      <c r="B253" s="159" t="s">
        <v>812</v>
      </c>
      <c r="C253" s="157">
        <v>0</v>
      </c>
      <c r="D253" s="8"/>
    </row>
    <row r="254" spans="1:4" ht="25.5" x14ac:dyDescent="0.2">
      <c r="A254" s="158" t="s">
        <v>1753</v>
      </c>
      <c r="B254" s="159" t="s">
        <v>814</v>
      </c>
      <c r="C254" s="157">
        <v>0</v>
      </c>
      <c r="D254" s="8"/>
    </row>
    <row r="255" spans="1:4" ht="38.25" x14ac:dyDescent="0.2">
      <c r="A255" s="158" t="s">
        <v>830</v>
      </c>
      <c r="B255" s="159" t="s">
        <v>820</v>
      </c>
      <c r="C255" s="157">
        <v>0</v>
      </c>
      <c r="D255" s="8"/>
    </row>
    <row r="256" spans="1:4" ht="38.25" x14ac:dyDescent="0.2">
      <c r="A256" s="158" t="s">
        <v>831</v>
      </c>
      <c r="B256" s="159" t="s">
        <v>819</v>
      </c>
      <c r="C256" s="157">
        <v>0</v>
      </c>
      <c r="D256" s="8"/>
    </row>
    <row r="257" spans="1:4" ht="25.5" x14ac:dyDescent="0.2">
      <c r="A257" s="158" t="s">
        <v>832</v>
      </c>
      <c r="B257" s="159" t="s">
        <v>812</v>
      </c>
      <c r="C257" s="157">
        <v>0</v>
      </c>
      <c r="D257" s="8"/>
    </row>
    <row r="258" spans="1:4" ht="25.5" x14ac:dyDescent="0.2">
      <c r="A258" s="158" t="s">
        <v>1754</v>
      </c>
      <c r="B258" s="159" t="s">
        <v>814</v>
      </c>
      <c r="C258" s="157">
        <v>0</v>
      </c>
      <c r="D258" s="8"/>
    </row>
    <row r="259" spans="1:4" ht="25.5" x14ac:dyDescent="0.2">
      <c r="A259" s="158" t="s">
        <v>833</v>
      </c>
      <c r="B259" s="159" t="s">
        <v>812</v>
      </c>
      <c r="C259" s="157">
        <v>0</v>
      </c>
      <c r="D259" s="8"/>
    </row>
    <row r="260" spans="1:4" ht="25.5" x14ac:dyDescent="0.2">
      <c r="A260" s="158" t="s">
        <v>834</v>
      </c>
      <c r="B260" s="159" t="s">
        <v>813</v>
      </c>
      <c r="C260" s="157">
        <v>0</v>
      </c>
      <c r="D260" s="8"/>
    </row>
    <row r="261" spans="1:4" ht="25.5" x14ac:dyDescent="0.2">
      <c r="A261" s="158" t="s">
        <v>835</v>
      </c>
      <c r="B261" s="159" t="s">
        <v>814</v>
      </c>
      <c r="C261" s="157">
        <v>0</v>
      </c>
      <c r="D261" s="8"/>
    </row>
    <row r="262" spans="1:4" ht="38.25" x14ac:dyDescent="0.2">
      <c r="A262" s="158" t="s">
        <v>836</v>
      </c>
      <c r="B262" s="159" t="s">
        <v>813</v>
      </c>
      <c r="C262" s="157">
        <v>0</v>
      </c>
      <c r="D262" s="8"/>
    </row>
    <row r="263" spans="1:4" ht="25.5" x14ac:dyDescent="0.2">
      <c r="A263" s="158" t="s">
        <v>837</v>
      </c>
      <c r="B263" s="159" t="s">
        <v>814</v>
      </c>
      <c r="C263" s="157">
        <v>0</v>
      </c>
      <c r="D263" s="8"/>
    </row>
    <row r="264" spans="1:4" ht="25.5" x14ac:dyDescent="0.2">
      <c r="A264" s="158" t="s">
        <v>838</v>
      </c>
      <c r="B264" s="159" t="s">
        <v>814</v>
      </c>
      <c r="C264" s="157">
        <v>0</v>
      </c>
      <c r="D264" s="8"/>
    </row>
    <row r="265" spans="1:4" ht="25.5" x14ac:dyDescent="0.2">
      <c r="A265" s="158" t="s">
        <v>839</v>
      </c>
      <c r="B265" s="159" t="s">
        <v>813</v>
      </c>
      <c r="C265" s="157">
        <v>0</v>
      </c>
      <c r="D265" s="8"/>
    </row>
    <row r="266" spans="1:4" ht="25.5" x14ac:dyDescent="0.2">
      <c r="A266" s="158" t="s">
        <v>840</v>
      </c>
      <c r="B266" s="159" t="s">
        <v>812</v>
      </c>
      <c r="C266" s="157">
        <v>0</v>
      </c>
      <c r="D266" s="8"/>
    </row>
    <row r="267" spans="1:4" ht="25.5" x14ac:dyDescent="0.2">
      <c r="A267" s="158" t="s">
        <v>841</v>
      </c>
      <c r="B267" s="159" t="s">
        <v>815</v>
      </c>
      <c r="C267" s="157">
        <v>0</v>
      </c>
      <c r="D267" s="8"/>
    </row>
    <row r="268" spans="1:4" ht="38.25" x14ac:dyDescent="0.2">
      <c r="A268" s="158" t="s">
        <v>842</v>
      </c>
      <c r="B268" s="159" t="s">
        <v>818</v>
      </c>
      <c r="C268" s="157">
        <v>0</v>
      </c>
      <c r="D268" s="8"/>
    </row>
    <row r="269" spans="1:4" ht="25.5" x14ac:dyDescent="0.2">
      <c r="A269" s="158" t="s">
        <v>843</v>
      </c>
      <c r="B269" s="159" t="s">
        <v>815</v>
      </c>
      <c r="C269" s="157">
        <v>0</v>
      </c>
      <c r="D269" s="8"/>
    </row>
    <row r="270" spans="1:4" ht="38.25" x14ac:dyDescent="0.2">
      <c r="A270" s="158" t="s">
        <v>844</v>
      </c>
      <c r="B270" s="159" t="s">
        <v>817</v>
      </c>
      <c r="C270" s="157">
        <v>0</v>
      </c>
      <c r="D270" s="8"/>
    </row>
    <row r="271" spans="1:4" ht="25.5" x14ac:dyDescent="0.2">
      <c r="A271" s="158" t="s">
        <v>845</v>
      </c>
      <c r="B271" s="159" t="s">
        <v>813</v>
      </c>
      <c r="C271" s="157">
        <v>0</v>
      </c>
      <c r="D271" s="8"/>
    </row>
    <row r="272" spans="1:4" ht="25.5" x14ac:dyDescent="0.2">
      <c r="A272" s="158" t="s">
        <v>846</v>
      </c>
      <c r="B272" s="159" t="s">
        <v>812</v>
      </c>
      <c r="C272" s="157">
        <v>0</v>
      </c>
      <c r="D272" s="8"/>
    </row>
    <row r="273" spans="1:4" ht="25.5" x14ac:dyDescent="0.2">
      <c r="A273" s="158" t="s">
        <v>847</v>
      </c>
      <c r="B273" s="159" t="s">
        <v>812</v>
      </c>
      <c r="C273" s="157">
        <v>0</v>
      </c>
      <c r="D273" s="8"/>
    </row>
    <row r="274" spans="1:4" ht="25.5" x14ac:dyDescent="0.2">
      <c r="A274" s="158" t="s">
        <v>848</v>
      </c>
      <c r="B274" s="159" t="s">
        <v>814</v>
      </c>
      <c r="C274" s="157">
        <v>0</v>
      </c>
      <c r="D274" s="8"/>
    </row>
    <row r="275" spans="1:4" ht="12.75" x14ac:dyDescent="0.2">
      <c r="A275" s="158" t="s">
        <v>849</v>
      </c>
      <c r="B275" s="159"/>
      <c r="C275" s="157">
        <v>0</v>
      </c>
      <c r="D275" s="8"/>
    </row>
    <row r="276" spans="1:4" ht="12.75" x14ac:dyDescent="0.2">
      <c r="A276" s="158" t="s">
        <v>850</v>
      </c>
      <c r="B276" s="159"/>
      <c r="C276" s="157">
        <v>0</v>
      </c>
      <c r="D276" s="8"/>
    </row>
    <row r="277" spans="1:4" ht="12.75" x14ac:dyDescent="0.2">
      <c r="A277" s="158" t="s">
        <v>1755</v>
      </c>
      <c r="B277" s="159"/>
      <c r="C277" s="157">
        <v>0</v>
      </c>
      <c r="D277" s="8"/>
    </row>
    <row r="278" spans="1:4" ht="12.75" x14ac:dyDescent="0.2">
      <c r="A278" s="158" t="s">
        <v>851</v>
      </c>
      <c r="B278" s="159" t="s">
        <v>849</v>
      </c>
      <c r="C278" s="157">
        <v>0</v>
      </c>
      <c r="D278" s="8"/>
    </row>
    <row r="279" spans="1:4" ht="25.5" x14ac:dyDescent="0.2">
      <c r="A279" s="158" t="s">
        <v>852</v>
      </c>
      <c r="B279" s="159" t="s">
        <v>1755</v>
      </c>
      <c r="C279" s="157">
        <v>0</v>
      </c>
      <c r="D279" s="8"/>
    </row>
    <row r="280" spans="1:4" ht="25.5" x14ac:dyDescent="0.2">
      <c r="A280" s="158" t="s">
        <v>853</v>
      </c>
      <c r="B280" s="159" t="s">
        <v>1755</v>
      </c>
      <c r="C280" s="157">
        <v>0</v>
      </c>
      <c r="D280" s="8"/>
    </row>
    <row r="281" spans="1:4" ht="12.75" x14ac:dyDescent="0.2">
      <c r="A281" s="158" t="s">
        <v>854</v>
      </c>
      <c r="B281" s="159" t="s">
        <v>850</v>
      </c>
      <c r="C281" s="157">
        <v>0</v>
      </c>
      <c r="D281" s="8"/>
    </row>
    <row r="282" spans="1:4" ht="12.75" x14ac:dyDescent="0.2">
      <c r="A282" s="158" t="s">
        <v>855</v>
      </c>
      <c r="B282" s="159" t="s">
        <v>849</v>
      </c>
      <c r="C282" s="157">
        <v>0</v>
      </c>
      <c r="D282" s="8"/>
    </row>
    <row r="283" spans="1:4" ht="12.75" x14ac:dyDescent="0.2">
      <c r="A283" s="158" t="s">
        <v>856</v>
      </c>
      <c r="B283" s="159" t="s">
        <v>849</v>
      </c>
      <c r="C283" s="157">
        <v>0</v>
      </c>
      <c r="D283" s="8"/>
    </row>
    <row r="284" spans="1:4" ht="12.75" x14ac:dyDescent="0.2">
      <c r="A284" s="158" t="s">
        <v>857</v>
      </c>
      <c r="B284" s="159" t="s">
        <v>850</v>
      </c>
      <c r="C284" s="157">
        <v>0</v>
      </c>
      <c r="D284" s="8"/>
    </row>
    <row r="285" spans="1:4" ht="12.75" x14ac:dyDescent="0.2">
      <c r="A285" s="158" t="s">
        <v>858</v>
      </c>
      <c r="B285" s="159" t="s">
        <v>850</v>
      </c>
      <c r="C285" s="157">
        <v>0</v>
      </c>
      <c r="D285" s="8"/>
    </row>
    <row r="286" spans="1:4" ht="12.75" x14ac:dyDescent="0.2">
      <c r="A286" s="158" t="s">
        <v>859</v>
      </c>
      <c r="B286" s="159" t="s">
        <v>849</v>
      </c>
      <c r="C286" s="157">
        <v>0</v>
      </c>
      <c r="D286" s="8"/>
    </row>
    <row r="287" spans="1:4" ht="12.75" x14ac:dyDescent="0.2">
      <c r="A287" s="158" t="s">
        <v>860</v>
      </c>
      <c r="B287" s="159" t="s">
        <v>850</v>
      </c>
      <c r="C287" s="157">
        <v>0</v>
      </c>
      <c r="D287" s="8"/>
    </row>
    <row r="288" spans="1:4" ht="12.75" x14ac:dyDescent="0.2">
      <c r="A288" s="158" t="s">
        <v>861</v>
      </c>
      <c r="B288" s="159" t="s">
        <v>849</v>
      </c>
      <c r="C288" s="157">
        <v>0</v>
      </c>
      <c r="D288" s="8"/>
    </row>
    <row r="289" spans="1:4" ht="76.5" x14ac:dyDescent="0.2">
      <c r="A289" s="158" t="s">
        <v>862</v>
      </c>
      <c r="B289" s="159" t="s">
        <v>1755</v>
      </c>
      <c r="C289" s="157">
        <v>0</v>
      </c>
      <c r="D289" s="8"/>
    </row>
    <row r="290" spans="1:4" ht="63.75" x14ac:dyDescent="0.2">
      <c r="A290" s="158" t="s">
        <v>1756</v>
      </c>
      <c r="B290" s="159" t="s">
        <v>1775</v>
      </c>
      <c r="C290" s="157">
        <v>0</v>
      </c>
      <c r="D290" s="8"/>
    </row>
    <row r="291" spans="1:4" ht="51" x14ac:dyDescent="0.2">
      <c r="A291" s="158" t="s">
        <v>863</v>
      </c>
      <c r="B291" s="159" t="s">
        <v>849</v>
      </c>
      <c r="C291" s="157">
        <v>0</v>
      </c>
      <c r="D291" s="8"/>
    </row>
    <row r="292" spans="1:4" ht="25.5" x14ac:dyDescent="0.2">
      <c r="A292" s="158" t="s">
        <v>864</v>
      </c>
      <c r="B292" s="159" t="s">
        <v>855</v>
      </c>
      <c r="C292" s="157">
        <v>0</v>
      </c>
      <c r="D292" s="8"/>
    </row>
    <row r="293" spans="1:4" ht="25.5" x14ac:dyDescent="0.2">
      <c r="A293" s="158" t="s">
        <v>865</v>
      </c>
      <c r="B293" s="159" t="s">
        <v>856</v>
      </c>
      <c r="C293" s="157">
        <v>0</v>
      </c>
      <c r="D293" s="8"/>
    </row>
    <row r="294" spans="1:4" ht="12.75" x14ac:dyDescent="0.2">
      <c r="A294" s="158" t="s">
        <v>866</v>
      </c>
      <c r="B294" s="159" t="s">
        <v>857</v>
      </c>
      <c r="C294" s="157">
        <v>0</v>
      </c>
      <c r="D294" s="8"/>
    </row>
    <row r="295" spans="1:4" ht="51" x14ac:dyDescent="0.2">
      <c r="A295" s="158" t="s">
        <v>867</v>
      </c>
      <c r="B295" s="159" t="s">
        <v>862</v>
      </c>
      <c r="C295" s="157">
        <v>0</v>
      </c>
      <c r="D295" s="8"/>
    </row>
    <row r="296" spans="1:4" ht="25.5" x14ac:dyDescent="0.2">
      <c r="A296" s="158" t="s">
        <v>868</v>
      </c>
      <c r="B296" s="159" t="s">
        <v>852</v>
      </c>
      <c r="C296" s="157">
        <v>0</v>
      </c>
      <c r="D296" s="8"/>
    </row>
    <row r="297" spans="1:4" ht="25.5" x14ac:dyDescent="0.2">
      <c r="A297" s="158" t="s">
        <v>869</v>
      </c>
      <c r="B297" s="159" t="s">
        <v>857</v>
      </c>
      <c r="C297" s="157">
        <v>0</v>
      </c>
      <c r="D297" s="8"/>
    </row>
    <row r="298" spans="1:4" ht="25.5" x14ac:dyDescent="0.2">
      <c r="A298" s="158" t="s">
        <v>870</v>
      </c>
      <c r="B298" s="159" t="s">
        <v>857</v>
      </c>
      <c r="C298" s="157">
        <v>0</v>
      </c>
      <c r="D298" s="8"/>
    </row>
    <row r="299" spans="1:4" ht="25.5" x14ac:dyDescent="0.2">
      <c r="A299" s="158" t="s">
        <v>871</v>
      </c>
      <c r="B299" s="159" t="s">
        <v>851</v>
      </c>
      <c r="C299" s="157">
        <v>0</v>
      </c>
      <c r="D299" s="8"/>
    </row>
    <row r="300" spans="1:4" ht="25.5" x14ac:dyDescent="0.2">
      <c r="A300" s="158" t="s">
        <v>872</v>
      </c>
      <c r="B300" s="159" t="s">
        <v>854</v>
      </c>
      <c r="C300" s="157">
        <v>0</v>
      </c>
      <c r="D300" s="8"/>
    </row>
    <row r="301" spans="1:4" ht="25.5" x14ac:dyDescent="0.2">
      <c r="A301" s="158" t="s">
        <v>873</v>
      </c>
      <c r="B301" s="159" t="s">
        <v>855</v>
      </c>
      <c r="C301" s="157">
        <v>0</v>
      </c>
      <c r="D301" s="8"/>
    </row>
    <row r="302" spans="1:4" ht="25.5" x14ac:dyDescent="0.2">
      <c r="A302" s="158" t="s">
        <v>874</v>
      </c>
      <c r="B302" s="159" t="s">
        <v>856</v>
      </c>
      <c r="C302" s="157">
        <v>0</v>
      </c>
      <c r="D302" s="8"/>
    </row>
    <row r="303" spans="1:4" ht="25.5" x14ac:dyDescent="0.2">
      <c r="A303" s="158" t="s">
        <v>875</v>
      </c>
      <c r="B303" s="159" t="s">
        <v>858</v>
      </c>
      <c r="C303" s="157">
        <v>0</v>
      </c>
      <c r="D303" s="8"/>
    </row>
    <row r="304" spans="1:4" ht="25.5" x14ac:dyDescent="0.2">
      <c r="A304" s="158" t="s">
        <v>1757</v>
      </c>
      <c r="B304" s="159" t="s">
        <v>852</v>
      </c>
      <c r="C304" s="157">
        <v>0</v>
      </c>
      <c r="D304" s="8"/>
    </row>
    <row r="305" spans="1:4" ht="25.5" x14ac:dyDescent="0.2">
      <c r="A305" s="158" t="s">
        <v>1758</v>
      </c>
      <c r="B305" s="159" t="s">
        <v>858</v>
      </c>
      <c r="C305" s="157">
        <v>0</v>
      </c>
      <c r="D305" s="8"/>
    </row>
    <row r="306" spans="1:4" ht="38.25" x14ac:dyDescent="0.2">
      <c r="A306" s="158" t="s">
        <v>876</v>
      </c>
      <c r="B306" s="159" t="s">
        <v>857</v>
      </c>
      <c r="C306" s="157">
        <v>0</v>
      </c>
      <c r="D306" s="8"/>
    </row>
    <row r="307" spans="1:4" ht="25.5" x14ac:dyDescent="0.2">
      <c r="A307" s="158" t="s">
        <v>877</v>
      </c>
      <c r="B307" s="159" t="s">
        <v>857</v>
      </c>
      <c r="C307" s="157">
        <v>0</v>
      </c>
      <c r="D307" s="8"/>
    </row>
    <row r="308" spans="1:4" ht="25.5" x14ac:dyDescent="0.2">
      <c r="A308" s="158" t="s">
        <v>878</v>
      </c>
      <c r="B308" s="159" t="s">
        <v>859</v>
      </c>
      <c r="C308" s="157">
        <v>0</v>
      </c>
      <c r="D308" s="8"/>
    </row>
    <row r="309" spans="1:4" ht="25.5" x14ac:dyDescent="0.2">
      <c r="A309" s="158" t="s">
        <v>879</v>
      </c>
      <c r="B309" s="159" t="s">
        <v>854</v>
      </c>
      <c r="C309" s="157">
        <v>0</v>
      </c>
      <c r="D309" s="8"/>
    </row>
    <row r="310" spans="1:4" ht="25.5" x14ac:dyDescent="0.2">
      <c r="A310" s="158" t="s">
        <v>880</v>
      </c>
      <c r="B310" s="159" t="s">
        <v>852</v>
      </c>
      <c r="C310" s="157">
        <v>0</v>
      </c>
      <c r="D310" s="8"/>
    </row>
    <row r="311" spans="1:4" ht="25.5" x14ac:dyDescent="0.2">
      <c r="A311" s="158" t="s">
        <v>881</v>
      </c>
      <c r="B311" s="159" t="s">
        <v>849</v>
      </c>
      <c r="C311" s="157">
        <v>0</v>
      </c>
      <c r="D311" s="8"/>
    </row>
    <row r="312" spans="1:4" ht="25.5" x14ac:dyDescent="0.2">
      <c r="A312" s="158" t="s">
        <v>882</v>
      </c>
      <c r="B312" s="159" t="s">
        <v>857</v>
      </c>
      <c r="C312" s="157">
        <v>0</v>
      </c>
      <c r="D312" s="8"/>
    </row>
    <row r="313" spans="1:4" ht="12.75" x14ac:dyDescent="0.2">
      <c r="A313" s="158" t="s">
        <v>883</v>
      </c>
      <c r="B313" s="159" t="s">
        <v>855</v>
      </c>
      <c r="C313" s="157">
        <v>0</v>
      </c>
      <c r="D313" s="8"/>
    </row>
    <row r="314" spans="1:4" ht="12.75" x14ac:dyDescent="0.2">
      <c r="A314" s="158" t="s">
        <v>884</v>
      </c>
      <c r="B314" s="159" t="s">
        <v>860</v>
      </c>
      <c r="C314" s="157">
        <v>0</v>
      </c>
      <c r="D314" s="8"/>
    </row>
    <row r="315" spans="1:4" ht="12.75" x14ac:dyDescent="0.2">
      <c r="A315" s="158" t="s">
        <v>885</v>
      </c>
      <c r="B315" s="159" t="s">
        <v>857</v>
      </c>
      <c r="C315" s="157">
        <v>0</v>
      </c>
      <c r="D315" s="8"/>
    </row>
    <row r="316" spans="1:4" ht="25.5" x14ac:dyDescent="0.2">
      <c r="A316" s="158" t="s">
        <v>886</v>
      </c>
      <c r="B316" s="159" t="s">
        <v>855</v>
      </c>
      <c r="C316" s="157">
        <v>0</v>
      </c>
      <c r="D316" s="8"/>
    </row>
    <row r="317" spans="1:4" ht="25.5" x14ac:dyDescent="0.2">
      <c r="A317" s="158" t="s">
        <v>887</v>
      </c>
      <c r="B317" s="159" t="s">
        <v>853</v>
      </c>
      <c r="C317" s="157">
        <v>0</v>
      </c>
      <c r="D317" s="8"/>
    </row>
    <row r="318" spans="1:4" ht="25.5" x14ac:dyDescent="0.2">
      <c r="A318" s="158" t="s">
        <v>888</v>
      </c>
      <c r="B318" s="159" t="s">
        <v>857</v>
      </c>
      <c r="C318" s="157">
        <v>0</v>
      </c>
      <c r="D318" s="8"/>
    </row>
    <row r="319" spans="1:4" ht="12.75" x14ac:dyDescent="0.2">
      <c r="A319" s="158" t="s">
        <v>889</v>
      </c>
      <c r="B319" s="159" t="s">
        <v>855</v>
      </c>
      <c r="C319" s="157">
        <v>0</v>
      </c>
      <c r="D319" s="8"/>
    </row>
    <row r="320" spans="1:4" ht="25.5" x14ac:dyDescent="0.2">
      <c r="A320" s="158" t="s">
        <v>890</v>
      </c>
      <c r="B320" s="159" t="s">
        <v>858</v>
      </c>
      <c r="C320" s="157">
        <v>0</v>
      </c>
      <c r="D320" s="8"/>
    </row>
    <row r="321" spans="1:4" ht="25.5" x14ac:dyDescent="0.2">
      <c r="A321" s="158" t="s">
        <v>891</v>
      </c>
      <c r="B321" s="159" t="s">
        <v>853</v>
      </c>
      <c r="C321" s="157">
        <v>0</v>
      </c>
      <c r="D321" s="8"/>
    </row>
    <row r="322" spans="1:4" ht="25.5" x14ac:dyDescent="0.2">
      <c r="A322" s="158" t="s">
        <v>892</v>
      </c>
      <c r="B322" s="159" t="s">
        <v>856</v>
      </c>
      <c r="C322" s="157">
        <v>0</v>
      </c>
      <c r="D322" s="8"/>
    </row>
    <row r="323" spans="1:4" ht="25.5" x14ac:dyDescent="0.2">
      <c r="A323" s="158" t="s">
        <v>893</v>
      </c>
      <c r="B323" s="159" t="s">
        <v>861</v>
      </c>
      <c r="C323" s="157">
        <v>0</v>
      </c>
      <c r="D323" s="8"/>
    </row>
    <row r="324" spans="1:4" ht="25.5" x14ac:dyDescent="0.2">
      <c r="A324" s="158" t="s">
        <v>894</v>
      </c>
      <c r="B324" s="159" t="s">
        <v>861</v>
      </c>
      <c r="C324" s="157">
        <v>0</v>
      </c>
      <c r="D324" s="8"/>
    </row>
    <row r="325" spans="1:4" ht="12.75" x14ac:dyDescent="0.2">
      <c r="A325" s="158" t="s">
        <v>895</v>
      </c>
      <c r="B325" s="159" t="s">
        <v>849</v>
      </c>
      <c r="C325" s="157">
        <v>0</v>
      </c>
      <c r="D325" s="8"/>
    </row>
    <row r="326" spans="1:4" ht="38.25" x14ac:dyDescent="0.2">
      <c r="A326" s="158" t="s">
        <v>896</v>
      </c>
      <c r="B326" s="159" t="s">
        <v>863</v>
      </c>
      <c r="C326" s="157">
        <v>0</v>
      </c>
      <c r="D326" s="8"/>
    </row>
    <row r="327" spans="1:4" ht="25.5" x14ac:dyDescent="0.2">
      <c r="A327" s="158" t="s">
        <v>897</v>
      </c>
      <c r="B327" s="159" t="s">
        <v>854</v>
      </c>
      <c r="C327" s="157">
        <v>0</v>
      </c>
      <c r="D327" s="8"/>
    </row>
    <row r="328" spans="1:4" ht="25.5" x14ac:dyDescent="0.2">
      <c r="A328" s="158" t="s">
        <v>898</v>
      </c>
      <c r="B328" s="159" t="s">
        <v>855</v>
      </c>
      <c r="C328" s="157">
        <v>0</v>
      </c>
      <c r="D328" s="8"/>
    </row>
    <row r="329" spans="1:4" ht="12.75" x14ac:dyDescent="0.2">
      <c r="A329" s="158" t="s">
        <v>899</v>
      </c>
      <c r="B329" s="159" t="s">
        <v>859</v>
      </c>
      <c r="C329" s="157">
        <v>0</v>
      </c>
      <c r="D329" s="8"/>
    </row>
    <row r="330" spans="1:4" ht="25.5" x14ac:dyDescent="0.2">
      <c r="A330" s="158" t="s">
        <v>900</v>
      </c>
      <c r="B330" s="159" t="s">
        <v>858</v>
      </c>
      <c r="C330" s="157">
        <v>0</v>
      </c>
      <c r="D330" s="8"/>
    </row>
    <row r="331" spans="1:4" ht="25.5" x14ac:dyDescent="0.2">
      <c r="A331" s="158" t="s">
        <v>901</v>
      </c>
      <c r="B331" s="159" t="s">
        <v>861</v>
      </c>
      <c r="C331" s="157">
        <v>0</v>
      </c>
      <c r="D331" s="8"/>
    </row>
    <row r="332" spans="1:4" ht="25.5" x14ac:dyDescent="0.2">
      <c r="A332" s="158" t="s">
        <v>902</v>
      </c>
      <c r="B332" s="159" t="s">
        <v>859</v>
      </c>
      <c r="C332" s="157">
        <v>0</v>
      </c>
      <c r="D332" s="8"/>
    </row>
    <row r="333" spans="1:4" ht="25.5" x14ac:dyDescent="0.2">
      <c r="A333" s="158" t="s">
        <v>903</v>
      </c>
      <c r="B333" s="159" t="s">
        <v>856</v>
      </c>
      <c r="C333" s="157">
        <v>0</v>
      </c>
      <c r="D333" s="8"/>
    </row>
    <row r="334" spans="1:4" ht="25.5" x14ac:dyDescent="0.2">
      <c r="A334" s="158" t="s">
        <v>904</v>
      </c>
      <c r="B334" s="159" t="s">
        <v>856</v>
      </c>
      <c r="C334" s="157">
        <v>0</v>
      </c>
      <c r="D334" s="8"/>
    </row>
    <row r="335" spans="1:4" ht="25.5" x14ac:dyDescent="0.2">
      <c r="A335" s="158" t="s">
        <v>1759</v>
      </c>
      <c r="B335" s="159" t="s">
        <v>860</v>
      </c>
      <c r="C335" s="157">
        <v>0</v>
      </c>
      <c r="D335" s="8"/>
    </row>
    <row r="336" spans="1:4" ht="25.5" x14ac:dyDescent="0.2">
      <c r="A336" s="158" t="s">
        <v>905</v>
      </c>
      <c r="B336" s="159" t="s">
        <v>850</v>
      </c>
      <c r="C336" s="157">
        <v>0</v>
      </c>
      <c r="D336" s="8"/>
    </row>
    <row r="337" spans="1:4" ht="25.5" x14ac:dyDescent="0.2">
      <c r="A337" s="158" t="s">
        <v>906</v>
      </c>
      <c r="B337" s="159" t="s">
        <v>855</v>
      </c>
      <c r="C337" s="157">
        <v>0</v>
      </c>
      <c r="D337" s="8"/>
    </row>
    <row r="338" spans="1:4" ht="25.5" x14ac:dyDescent="0.2">
      <c r="A338" s="158" t="s">
        <v>907</v>
      </c>
      <c r="B338" s="159" t="s">
        <v>853</v>
      </c>
      <c r="C338" s="157">
        <v>0</v>
      </c>
      <c r="D338" s="8"/>
    </row>
    <row r="339" spans="1:4" ht="25.5" x14ac:dyDescent="0.2">
      <c r="A339" s="158" t="s">
        <v>908</v>
      </c>
      <c r="B339" s="159" t="s">
        <v>852</v>
      </c>
      <c r="C339" s="157">
        <v>0</v>
      </c>
      <c r="D339" s="8"/>
    </row>
    <row r="340" spans="1:4" ht="25.5" x14ac:dyDescent="0.2">
      <c r="A340" s="158" t="s">
        <v>909</v>
      </c>
      <c r="B340" s="159" t="s">
        <v>859</v>
      </c>
      <c r="C340" s="157">
        <v>0</v>
      </c>
      <c r="D340" s="8"/>
    </row>
    <row r="341" spans="1:4" ht="25.5" x14ac:dyDescent="0.2">
      <c r="A341" s="158" t="s">
        <v>910</v>
      </c>
      <c r="B341" s="159" t="s">
        <v>858</v>
      </c>
      <c r="C341" s="157">
        <v>0</v>
      </c>
      <c r="D341" s="8"/>
    </row>
    <row r="342" spans="1:4" ht="12.75" x14ac:dyDescent="0.2">
      <c r="A342" s="158" t="s">
        <v>911</v>
      </c>
      <c r="B342" s="159" t="s">
        <v>855</v>
      </c>
      <c r="C342" s="157">
        <v>0</v>
      </c>
      <c r="D342" s="8"/>
    </row>
    <row r="343" spans="1:4" ht="25.5" x14ac:dyDescent="0.2">
      <c r="A343" s="158" t="s">
        <v>912</v>
      </c>
      <c r="B343" s="159" t="s">
        <v>857</v>
      </c>
      <c r="C343" s="157">
        <v>0</v>
      </c>
      <c r="D343" s="8"/>
    </row>
    <row r="344" spans="1:4" ht="25.5" x14ac:dyDescent="0.2">
      <c r="A344" s="158" t="s">
        <v>913</v>
      </c>
      <c r="B344" s="159" t="s">
        <v>850</v>
      </c>
      <c r="C344" s="157">
        <v>0</v>
      </c>
      <c r="D344" s="8"/>
    </row>
    <row r="345" spans="1:4" ht="25.5" x14ac:dyDescent="0.2">
      <c r="A345" s="158" t="s">
        <v>914</v>
      </c>
      <c r="B345" s="159" t="s">
        <v>857</v>
      </c>
      <c r="C345" s="157">
        <v>0</v>
      </c>
      <c r="D345" s="8"/>
    </row>
    <row r="346" spans="1:4" ht="25.5" x14ac:dyDescent="0.2">
      <c r="A346" s="158" t="s">
        <v>1760</v>
      </c>
      <c r="B346" s="159" t="s">
        <v>858</v>
      </c>
      <c r="C346" s="157">
        <v>0</v>
      </c>
      <c r="D346" s="8"/>
    </row>
    <row r="347" spans="1:4" ht="12.75" x14ac:dyDescent="0.2">
      <c r="A347" s="158" t="s">
        <v>915</v>
      </c>
      <c r="B347" s="159" t="s">
        <v>855</v>
      </c>
      <c r="C347" s="157">
        <v>0</v>
      </c>
      <c r="D347" s="8"/>
    </row>
    <row r="348" spans="1:4" ht="25.5" x14ac:dyDescent="0.2">
      <c r="A348" s="158" t="s">
        <v>916</v>
      </c>
      <c r="B348" s="159" t="s">
        <v>854</v>
      </c>
      <c r="C348" s="157">
        <v>0</v>
      </c>
      <c r="D348" s="8"/>
    </row>
    <row r="349" spans="1:4" ht="12.75" x14ac:dyDescent="0.2">
      <c r="A349" s="158" t="s">
        <v>1761</v>
      </c>
      <c r="B349" s="159" t="s">
        <v>850</v>
      </c>
      <c r="C349" s="157">
        <v>0</v>
      </c>
      <c r="D349" s="8"/>
    </row>
    <row r="350" spans="1:4" ht="25.5" x14ac:dyDescent="0.2">
      <c r="A350" s="158" t="s">
        <v>917</v>
      </c>
      <c r="B350" s="159" t="s">
        <v>859</v>
      </c>
      <c r="C350" s="157">
        <v>0</v>
      </c>
      <c r="D350" s="8"/>
    </row>
    <row r="351" spans="1:4" ht="25.5" x14ac:dyDescent="0.2">
      <c r="A351" s="158" t="s">
        <v>918</v>
      </c>
      <c r="B351" s="159" t="s">
        <v>861</v>
      </c>
      <c r="C351" s="157">
        <v>0</v>
      </c>
      <c r="D351" s="8"/>
    </row>
    <row r="352" spans="1:4" ht="38.25" x14ac:dyDescent="0.2">
      <c r="A352" s="158" t="s">
        <v>1762</v>
      </c>
      <c r="B352" s="159" t="s">
        <v>1756</v>
      </c>
      <c r="C352" s="157">
        <v>0</v>
      </c>
      <c r="D352" s="8"/>
    </row>
    <row r="353" spans="1:4" ht="25.5" x14ac:dyDescent="0.2">
      <c r="A353" s="158" t="s">
        <v>919</v>
      </c>
      <c r="B353" s="159" t="s">
        <v>858</v>
      </c>
      <c r="C353" s="157">
        <v>0</v>
      </c>
      <c r="D353" s="8"/>
    </row>
    <row r="354" spans="1:4" ht="25.5" x14ac:dyDescent="0.2">
      <c r="A354" s="158" t="s">
        <v>920</v>
      </c>
      <c r="B354" s="159" t="s">
        <v>861</v>
      </c>
      <c r="C354" s="157">
        <v>0</v>
      </c>
      <c r="D354" s="8"/>
    </row>
    <row r="355" spans="1:4" ht="12.75" x14ac:dyDescent="0.2">
      <c r="A355" s="158" t="s">
        <v>921</v>
      </c>
      <c r="B355" s="159" t="s">
        <v>858</v>
      </c>
      <c r="C355" s="157">
        <v>0</v>
      </c>
      <c r="D355" s="8"/>
    </row>
    <row r="356" spans="1:4" ht="25.5" x14ac:dyDescent="0.2">
      <c r="A356" s="158" t="s">
        <v>922</v>
      </c>
      <c r="B356" s="159" t="s">
        <v>861</v>
      </c>
      <c r="C356" s="157">
        <v>0</v>
      </c>
      <c r="D356" s="8"/>
    </row>
    <row r="357" spans="1:4" ht="25.5" x14ac:dyDescent="0.2">
      <c r="A357" s="158" t="s">
        <v>923</v>
      </c>
      <c r="B357" s="159" t="s">
        <v>861</v>
      </c>
      <c r="C357" s="157">
        <v>0</v>
      </c>
      <c r="D357" s="8"/>
    </row>
    <row r="358" spans="1:4" ht="12.75" x14ac:dyDescent="0.2">
      <c r="A358" s="158" t="s">
        <v>924</v>
      </c>
      <c r="B358" s="159" t="s">
        <v>860</v>
      </c>
      <c r="C358" s="157">
        <v>0</v>
      </c>
      <c r="D358" s="8"/>
    </row>
    <row r="359" spans="1:4" ht="25.5" x14ac:dyDescent="0.2">
      <c r="A359" s="158" t="s">
        <v>925</v>
      </c>
      <c r="B359" s="159" t="s">
        <v>857</v>
      </c>
      <c r="C359" s="157">
        <v>0</v>
      </c>
      <c r="D359" s="8"/>
    </row>
    <row r="360" spans="1:4" ht="25.5" x14ac:dyDescent="0.2">
      <c r="A360" s="158" t="s">
        <v>926</v>
      </c>
      <c r="B360" s="159" t="s">
        <v>851</v>
      </c>
      <c r="C360" s="157">
        <v>0</v>
      </c>
      <c r="D360" s="8"/>
    </row>
    <row r="361" spans="1:4" ht="12.75" x14ac:dyDescent="0.2">
      <c r="A361" s="158" t="s">
        <v>927</v>
      </c>
      <c r="B361" s="159" t="s">
        <v>849</v>
      </c>
      <c r="C361" s="157">
        <v>0</v>
      </c>
      <c r="D361" s="8"/>
    </row>
    <row r="362" spans="1:4" ht="25.5" x14ac:dyDescent="0.2">
      <c r="A362" s="158" t="s">
        <v>928</v>
      </c>
      <c r="B362" s="159" t="s">
        <v>858</v>
      </c>
      <c r="C362" s="157">
        <v>0</v>
      </c>
      <c r="D362" s="8"/>
    </row>
    <row r="363" spans="1:4" ht="25.5" x14ac:dyDescent="0.2">
      <c r="A363" s="158" t="s">
        <v>929</v>
      </c>
      <c r="B363" s="159" t="s">
        <v>851</v>
      </c>
      <c r="C363" s="157">
        <v>0</v>
      </c>
      <c r="D363" s="8"/>
    </row>
    <row r="364" spans="1:4" ht="25.5" x14ac:dyDescent="0.2">
      <c r="A364" s="158" t="s">
        <v>930</v>
      </c>
      <c r="B364" s="159" t="s">
        <v>857</v>
      </c>
      <c r="C364" s="157">
        <v>0</v>
      </c>
      <c r="D364" s="8"/>
    </row>
    <row r="365" spans="1:4" ht="12.75" x14ac:dyDescent="0.2">
      <c r="A365" s="158" t="s">
        <v>931</v>
      </c>
      <c r="B365" s="159"/>
      <c r="C365" s="157">
        <v>0</v>
      </c>
      <c r="D365" s="8"/>
    </row>
    <row r="366" spans="1:4" ht="12.75" x14ac:dyDescent="0.2">
      <c r="A366" s="158" t="s">
        <v>932</v>
      </c>
      <c r="B366" s="159"/>
      <c r="C366" s="157">
        <v>0</v>
      </c>
      <c r="D366" s="8"/>
    </row>
    <row r="367" spans="1:4" ht="12.75" x14ac:dyDescent="0.2">
      <c r="A367" s="158" t="s">
        <v>933</v>
      </c>
      <c r="B367" s="159"/>
      <c r="C367" s="157">
        <v>0</v>
      </c>
      <c r="D367" s="8"/>
    </row>
    <row r="368" spans="1:4" ht="51" x14ac:dyDescent="0.2">
      <c r="A368" s="158" t="s">
        <v>934</v>
      </c>
      <c r="B368" s="159"/>
      <c r="C368" s="157">
        <v>0</v>
      </c>
      <c r="D368" s="8"/>
    </row>
    <row r="369" spans="1:4" ht="51" x14ac:dyDescent="0.2">
      <c r="A369" s="158" t="s">
        <v>935</v>
      </c>
      <c r="B369" s="159"/>
      <c r="C369" s="157">
        <v>0</v>
      </c>
      <c r="D369" s="8"/>
    </row>
    <row r="370" spans="1:4" ht="25.5" x14ac:dyDescent="0.2">
      <c r="A370" s="158" t="s">
        <v>936</v>
      </c>
      <c r="B370" s="159" t="s">
        <v>931</v>
      </c>
      <c r="C370" s="157">
        <v>0</v>
      </c>
      <c r="D370" s="8"/>
    </row>
    <row r="371" spans="1:4" ht="12.75" x14ac:dyDescent="0.2">
      <c r="A371" s="158" t="s">
        <v>937</v>
      </c>
      <c r="B371" s="159" t="s">
        <v>931</v>
      </c>
      <c r="C371" s="157">
        <v>0</v>
      </c>
      <c r="D371" s="8"/>
    </row>
    <row r="372" spans="1:4" ht="12.75" x14ac:dyDescent="0.2">
      <c r="A372" s="158" t="s">
        <v>938</v>
      </c>
      <c r="B372" s="159" t="s">
        <v>931</v>
      </c>
      <c r="C372" s="157">
        <v>0</v>
      </c>
      <c r="D372" s="8"/>
    </row>
    <row r="373" spans="1:4" ht="25.5" x14ac:dyDescent="0.2">
      <c r="A373" s="158" t="s">
        <v>1763</v>
      </c>
      <c r="B373" s="159" t="s">
        <v>931</v>
      </c>
      <c r="C373" s="157">
        <v>0</v>
      </c>
      <c r="D373" s="8"/>
    </row>
    <row r="374" spans="1:4" ht="25.5" x14ac:dyDescent="0.2">
      <c r="A374" s="158" t="s">
        <v>939</v>
      </c>
      <c r="B374" s="159" t="s">
        <v>931</v>
      </c>
      <c r="C374" s="157">
        <v>0</v>
      </c>
      <c r="D374" s="8"/>
    </row>
    <row r="375" spans="1:4" ht="12.75" x14ac:dyDescent="0.2">
      <c r="A375" s="158" t="s">
        <v>940</v>
      </c>
      <c r="B375" s="159" t="s">
        <v>931</v>
      </c>
      <c r="C375" s="157">
        <v>0</v>
      </c>
      <c r="D375" s="8"/>
    </row>
    <row r="376" spans="1:4" ht="12.75" x14ac:dyDescent="0.2">
      <c r="A376" s="158" t="s">
        <v>941</v>
      </c>
      <c r="B376" s="159" t="s">
        <v>931</v>
      </c>
      <c r="C376" s="157">
        <v>0</v>
      </c>
      <c r="D376" s="8"/>
    </row>
    <row r="377" spans="1:4" ht="12.75" x14ac:dyDescent="0.2">
      <c r="A377" s="158" t="s">
        <v>942</v>
      </c>
      <c r="B377" s="159" t="s">
        <v>931</v>
      </c>
      <c r="C377" s="157">
        <v>0</v>
      </c>
      <c r="D377" s="8"/>
    </row>
    <row r="378" spans="1:4" ht="12.75" x14ac:dyDescent="0.2">
      <c r="A378" s="158" t="s">
        <v>943</v>
      </c>
      <c r="B378" s="159" t="s">
        <v>931</v>
      </c>
      <c r="C378" s="157">
        <v>0</v>
      </c>
      <c r="D378" s="8"/>
    </row>
    <row r="379" spans="1:4" ht="12.75" x14ac:dyDescent="0.2">
      <c r="A379" s="158" t="s">
        <v>944</v>
      </c>
      <c r="B379" s="159" t="s">
        <v>931</v>
      </c>
      <c r="C379" s="157">
        <v>0</v>
      </c>
      <c r="D379" s="8"/>
    </row>
    <row r="380" spans="1:4" ht="12.75" x14ac:dyDescent="0.2">
      <c r="A380" s="158" t="s">
        <v>945</v>
      </c>
      <c r="B380" s="159" t="s">
        <v>931</v>
      </c>
      <c r="C380" s="157">
        <v>0</v>
      </c>
      <c r="D380" s="8"/>
    </row>
    <row r="381" spans="1:4" ht="38.25" x14ac:dyDescent="0.2">
      <c r="A381" s="158" t="s">
        <v>946</v>
      </c>
      <c r="B381" s="159" t="s">
        <v>934</v>
      </c>
      <c r="C381" s="157">
        <v>0</v>
      </c>
      <c r="D381" s="8"/>
    </row>
    <row r="382" spans="1:4" ht="12.75" x14ac:dyDescent="0.2">
      <c r="A382" s="158" t="s">
        <v>947</v>
      </c>
      <c r="B382" s="159" t="s">
        <v>931</v>
      </c>
      <c r="C382" s="157">
        <v>0</v>
      </c>
      <c r="D382" s="8"/>
    </row>
    <row r="383" spans="1:4" ht="63.75" x14ac:dyDescent="0.2">
      <c r="A383" s="158" t="s">
        <v>948</v>
      </c>
      <c r="B383" s="159" t="s">
        <v>931</v>
      </c>
      <c r="C383" s="157">
        <v>0</v>
      </c>
      <c r="D383" s="8"/>
    </row>
    <row r="384" spans="1:4" ht="63.75" x14ac:dyDescent="0.2">
      <c r="A384" s="158" t="s">
        <v>949</v>
      </c>
      <c r="B384" s="159" t="s">
        <v>931</v>
      </c>
      <c r="C384" s="157">
        <v>0</v>
      </c>
      <c r="D384" s="8"/>
    </row>
    <row r="385" spans="1:4" ht="63.75" x14ac:dyDescent="0.2">
      <c r="A385" s="158" t="s">
        <v>950</v>
      </c>
      <c r="B385" s="159" t="s">
        <v>931</v>
      </c>
      <c r="C385" s="157">
        <v>0</v>
      </c>
      <c r="D385" s="8"/>
    </row>
    <row r="386" spans="1:4" ht="63.75" x14ac:dyDescent="0.2">
      <c r="A386" s="158" t="s">
        <v>951</v>
      </c>
      <c r="B386" s="159" t="s">
        <v>931</v>
      </c>
      <c r="C386" s="157">
        <v>0</v>
      </c>
      <c r="D386" s="8"/>
    </row>
    <row r="387" spans="1:4" ht="76.5" x14ac:dyDescent="0.2">
      <c r="A387" s="158" t="s">
        <v>952</v>
      </c>
      <c r="B387" s="159" t="s">
        <v>931</v>
      </c>
      <c r="C387" s="157">
        <v>0</v>
      </c>
      <c r="D387" s="8"/>
    </row>
    <row r="388" spans="1:4" ht="38.25" x14ac:dyDescent="0.2">
      <c r="A388" s="158" t="s">
        <v>953</v>
      </c>
      <c r="B388" s="159" t="s">
        <v>931</v>
      </c>
      <c r="C388" s="157">
        <v>0</v>
      </c>
      <c r="D388" s="8"/>
    </row>
    <row r="389" spans="1:4" ht="63.75" x14ac:dyDescent="0.2">
      <c r="A389" s="158" t="s">
        <v>954</v>
      </c>
      <c r="B389" s="159" t="s">
        <v>931</v>
      </c>
      <c r="C389" s="157">
        <v>0</v>
      </c>
      <c r="D389" s="8"/>
    </row>
    <row r="390" spans="1:4" ht="63.75" x14ac:dyDescent="0.2">
      <c r="A390" s="158" t="s">
        <v>955</v>
      </c>
      <c r="B390" s="159" t="s">
        <v>931</v>
      </c>
      <c r="C390" s="157">
        <v>0</v>
      </c>
      <c r="D390" s="8"/>
    </row>
    <row r="391" spans="1:4" ht="25.5" x14ac:dyDescent="0.2">
      <c r="A391" s="158" t="s">
        <v>956</v>
      </c>
      <c r="B391" s="159" t="s">
        <v>944</v>
      </c>
      <c r="C391" s="157">
        <v>0</v>
      </c>
      <c r="D391" s="8"/>
    </row>
    <row r="392" spans="1:4" ht="25.5" x14ac:dyDescent="0.2">
      <c r="A392" s="158" t="s">
        <v>957</v>
      </c>
      <c r="B392" s="159" t="s">
        <v>941</v>
      </c>
      <c r="C392" s="157">
        <v>0</v>
      </c>
      <c r="D392" s="8"/>
    </row>
    <row r="393" spans="1:4" ht="25.5" x14ac:dyDescent="0.2">
      <c r="A393" s="158" t="s">
        <v>958</v>
      </c>
      <c r="B393" s="159" t="s">
        <v>942</v>
      </c>
      <c r="C393" s="157">
        <v>0</v>
      </c>
      <c r="D393" s="8"/>
    </row>
    <row r="394" spans="1:4" ht="12.75" x14ac:dyDescent="0.2">
      <c r="A394" s="158" t="s">
        <v>984</v>
      </c>
      <c r="B394" s="159" t="s">
        <v>938</v>
      </c>
      <c r="C394" s="157">
        <v>0</v>
      </c>
      <c r="D394" s="8"/>
    </row>
    <row r="395" spans="1:4" ht="38.25" x14ac:dyDescent="0.2">
      <c r="A395" s="158" t="s">
        <v>960</v>
      </c>
      <c r="B395" s="159" t="s">
        <v>943</v>
      </c>
      <c r="C395" s="157">
        <v>0</v>
      </c>
      <c r="D395" s="8"/>
    </row>
    <row r="396" spans="1:4" ht="12.75" x14ac:dyDescent="0.2">
      <c r="A396" s="158" t="s">
        <v>961</v>
      </c>
      <c r="B396" s="159" t="s">
        <v>938</v>
      </c>
      <c r="C396" s="157">
        <v>0</v>
      </c>
      <c r="D396" s="8"/>
    </row>
    <row r="397" spans="1:4" ht="38.25" x14ac:dyDescent="0.2">
      <c r="A397" s="158" t="s">
        <v>962</v>
      </c>
      <c r="B397" s="159" t="s">
        <v>937</v>
      </c>
      <c r="C397" s="157">
        <v>0</v>
      </c>
      <c r="D397" s="8"/>
    </row>
    <row r="398" spans="1:4" ht="38.25" x14ac:dyDescent="0.2">
      <c r="A398" s="158" t="s">
        <v>963</v>
      </c>
      <c r="B398" s="159" t="s">
        <v>948</v>
      </c>
      <c r="C398" s="157">
        <v>0</v>
      </c>
      <c r="D398" s="8"/>
    </row>
    <row r="399" spans="1:4" ht="12.75" x14ac:dyDescent="0.2">
      <c r="A399" s="158" t="s">
        <v>1764</v>
      </c>
      <c r="B399" s="159" t="s">
        <v>931</v>
      </c>
      <c r="C399" s="157">
        <v>0</v>
      </c>
      <c r="D399" s="8"/>
    </row>
    <row r="400" spans="1:4" ht="38.25" x14ac:dyDescent="0.2">
      <c r="A400" s="158" t="s">
        <v>964</v>
      </c>
      <c r="B400" s="159" t="s">
        <v>950</v>
      </c>
      <c r="C400" s="157">
        <v>0</v>
      </c>
      <c r="D400" s="8"/>
    </row>
    <row r="401" spans="1:4" ht="25.5" x14ac:dyDescent="0.2">
      <c r="A401" s="158" t="s">
        <v>965</v>
      </c>
      <c r="B401" s="159" t="s">
        <v>939</v>
      </c>
      <c r="C401" s="157">
        <v>0</v>
      </c>
      <c r="D401" s="8"/>
    </row>
    <row r="402" spans="1:4" ht="25.5" x14ac:dyDescent="0.2">
      <c r="A402" s="158" t="s">
        <v>966</v>
      </c>
      <c r="B402" s="159" t="s">
        <v>939</v>
      </c>
      <c r="C402" s="157">
        <v>0</v>
      </c>
      <c r="D402" s="8"/>
    </row>
    <row r="403" spans="1:4" ht="38.25" x14ac:dyDescent="0.2">
      <c r="A403" s="158" t="s">
        <v>967</v>
      </c>
      <c r="B403" s="159" t="s">
        <v>952</v>
      </c>
      <c r="C403" s="157">
        <v>0</v>
      </c>
      <c r="D403" s="8"/>
    </row>
    <row r="404" spans="1:4" ht="25.5" x14ac:dyDescent="0.2">
      <c r="A404" s="158" t="s">
        <v>968</v>
      </c>
      <c r="B404" s="159" t="s">
        <v>940</v>
      </c>
      <c r="C404" s="157">
        <v>0</v>
      </c>
      <c r="D404" s="8"/>
    </row>
    <row r="405" spans="1:4" ht="25.5" x14ac:dyDescent="0.2">
      <c r="A405" s="158" t="s">
        <v>969</v>
      </c>
      <c r="B405" s="159" t="s">
        <v>936</v>
      </c>
      <c r="C405" s="157">
        <v>0</v>
      </c>
      <c r="D405" s="8"/>
    </row>
    <row r="406" spans="1:4" ht="51" x14ac:dyDescent="0.2">
      <c r="A406" s="158" t="s">
        <v>970</v>
      </c>
      <c r="B406" s="159" t="s">
        <v>951</v>
      </c>
      <c r="C406" s="157">
        <v>0</v>
      </c>
      <c r="D406" s="8"/>
    </row>
    <row r="407" spans="1:4" ht="25.5" x14ac:dyDescent="0.2">
      <c r="A407" s="158" t="s">
        <v>971</v>
      </c>
      <c r="B407" s="159" t="s">
        <v>936</v>
      </c>
      <c r="C407" s="157">
        <v>0</v>
      </c>
      <c r="D407" s="8"/>
    </row>
    <row r="408" spans="1:4" ht="38.25" x14ac:dyDescent="0.2">
      <c r="A408" s="158" t="s">
        <v>972</v>
      </c>
      <c r="B408" s="159" t="s">
        <v>954</v>
      </c>
      <c r="C408" s="157">
        <v>0</v>
      </c>
      <c r="D408" s="8"/>
    </row>
    <row r="409" spans="1:4" ht="38.25" x14ac:dyDescent="0.2">
      <c r="A409" s="158" t="s">
        <v>973</v>
      </c>
      <c r="B409" s="159" t="s">
        <v>937</v>
      </c>
      <c r="C409" s="157">
        <v>0</v>
      </c>
      <c r="D409" s="8"/>
    </row>
    <row r="410" spans="1:4" ht="38.25" x14ac:dyDescent="0.2">
      <c r="A410" s="158" t="s">
        <v>974</v>
      </c>
      <c r="B410" s="159" t="s">
        <v>943</v>
      </c>
      <c r="C410" s="157">
        <v>0</v>
      </c>
      <c r="D410" s="8"/>
    </row>
    <row r="411" spans="1:4" ht="25.5" x14ac:dyDescent="0.2">
      <c r="A411" s="158" t="s">
        <v>975</v>
      </c>
      <c r="B411" s="159" t="s">
        <v>938</v>
      </c>
      <c r="C411" s="157">
        <v>0</v>
      </c>
      <c r="D411" s="8"/>
    </row>
    <row r="412" spans="1:4" ht="25.5" x14ac:dyDescent="0.2">
      <c r="A412" s="158" t="s">
        <v>976</v>
      </c>
      <c r="B412" s="159" t="s">
        <v>938</v>
      </c>
      <c r="C412" s="157">
        <v>0</v>
      </c>
      <c r="D412" s="8"/>
    </row>
    <row r="413" spans="1:4" ht="12.75" x14ac:dyDescent="0.2">
      <c r="A413" s="158" t="s">
        <v>977</v>
      </c>
      <c r="B413" s="159"/>
      <c r="C413" s="157">
        <v>0</v>
      </c>
      <c r="D413" s="8"/>
    </row>
    <row r="414" spans="1:4" ht="12.75" x14ac:dyDescent="0.2">
      <c r="A414" s="158" t="s">
        <v>977</v>
      </c>
      <c r="B414" s="159"/>
      <c r="C414" s="157">
        <v>0</v>
      </c>
      <c r="D414" s="8"/>
    </row>
    <row r="415" spans="1:4" ht="25.5" x14ac:dyDescent="0.2">
      <c r="A415" s="158" t="s">
        <v>978</v>
      </c>
      <c r="B415" s="159" t="s">
        <v>939</v>
      </c>
      <c r="C415" s="157">
        <v>0</v>
      </c>
      <c r="D415" s="8"/>
    </row>
    <row r="416" spans="1:4" ht="25.5" x14ac:dyDescent="0.2">
      <c r="A416" s="158" t="s">
        <v>979</v>
      </c>
      <c r="B416" s="159" t="s">
        <v>941</v>
      </c>
      <c r="C416" s="157">
        <v>0</v>
      </c>
      <c r="D416" s="8"/>
    </row>
    <row r="417" spans="1:4" ht="25.5" x14ac:dyDescent="0.2">
      <c r="A417" s="158" t="s">
        <v>980</v>
      </c>
      <c r="B417" s="159" t="s">
        <v>939</v>
      </c>
      <c r="C417" s="157">
        <v>0</v>
      </c>
      <c r="D417" s="8"/>
    </row>
    <row r="418" spans="1:4" ht="12.75" x14ac:dyDescent="0.2">
      <c r="A418" s="158" t="s">
        <v>981</v>
      </c>
      <c r="B418" s="159" t="s">
        <v>938</v>
      </c>
      <c r="C418" s="157">
        <v>0</v>
      </c>
      <c r="D418" s="8"/>
    </row>
    <row r="419" spans="1:4" ht="12.75" x14ac:dyDescent="0.2">
      <c r="A419" s="158" t="s">
        <v>982</v>
      </c>
      <c r="B419" s="159" t="s">
        <v>944</v>
      </c>
      <c r="C419" s="157">
        <v>0</v>
      </c>
      <c r="D419" s="8"/>
    </row>
    <row r="420" spans="1:4" ht="25.5" x14ac:dyDescent="0.2">
      <c r="A420" s="158" t="s">
        <v>1765</v>
      </c>
      <c r="B420" s="159" t="s">
        <v>940</v>
      </c>
      <c r="C420" s="157">
        <v>0</v>
      </c>
      <c r="D420" s="8"/>
    </row>
    <row r="421" spans="1:4" ht="25.5" x14ac:dyDescent="0.2">
      <c r="A421" s="158" t="s">
        <v>983</v>
      </c>
      <c r="B421" s="159" t="s">
        <v>943</v>
      </c>
      <c r="C421" s="157">
        <v>0</v>
      </c>
      <c r="D421" s="8"/>
    </row>
    <row r="422" spans="1:4" ht="25.5" x14ac:dyDescent="0.2">
      <c r="A422" s="158" t="s">
        <v>985</v>
      </c>
      <c r="B422" s="159" t="s">
        <v>943</v>
      </c>
      <c r="C422" s="157">
        <v>0</v>
      </c>
      <c r="D422" s="8"/>
    </row>
    <row r="423" spans="1:4" ht="25.5" x14ac:dyDescent="0.2">
      <c r="A423" s="158" t="s">
        <v>986</v>
      </c>
      <c r="B423" s="159" t="s">
        <v>945</v>
      </c>
      <c r="C423" s="157">
        <v>0</v>
      </c>
      <c r="D423" s="8"/>
    </row>
    <row r="424" spans="1:4" ht="38.25" x14ac:dyDescent="0.2">
      <c r="A424" s="158" t="s">
        <v>987</v>
      </c>
      <c r="B424" s="159" t="s">
        <v>935</v>
      </c>
      <c r="C424" s="157">
        <v>0</v>
      </c>
      <c r="D424" s="8"/>
    </row>
    <row r="425" spans="1:4" ht="38.25" x14ac:dyDescent="0.2">
      <c r="A425" s="158" t="s">
        <v>988</v>
      </c>
      <c r="B425" s="159" t="s">
        <v>942</v>
      </c>
      <c r="C425" s="157">
        <v>0</v>
      </c>
      <c r="D425" s="8"/>
    </row>
    <row r="426" spans="1:4" ht="25.5" x14ac:dyDescent="0.2">
      <c r="A426" s="158" t="s">
        <v>989</v>
      </c>
      <c r="B426" s="159" t="s">
        <v>941</v>
      </c>
      <c r="C426" s="157">
        <v>0</v>
      </c>
      <c r="D426" s="8"/>
    </row>
    <row r="427" spans="1:4" ht="25.5" x14ac:dyDescent="0.2">
      <c r="A427" s="158" t="s">
        <v>990</v>
      </c>
      <c r="B427" s="159" t="s">
        <v>940</v>
      </c>
      <c r="C427" s="157">
        <v>0</v>
      </c>
      <c r="D427" s="8"/>
    </row>
    <row r="428" spans="1:4" ht="25.5" x14ac:dyDescent="0.2">
      <c r="A428" s="158" t="s">
        <v>991</v>
      </c>
      <c r="B428" s="159" t="s">
        <v>936</v>
      </c>
      <c r="C428" s="157">
        <v>0</v>
      </c>
      <c r="D428" s="8"/>
    </row>
    <row r="429" spans="1:4" ht="25.5" x14ac:dyDescent="0.2">
      <c r="A429" s="158" t="s">
        <v>992</v>
      </c>
      <c r="B429" s="159" t="s">
        <v>940</v>
      </c>
      <c r="C429" s="157">
        <v>0</v>
      </c>
      <c r="D429" s="8"/>
    </row>
    <row r="430" spans="1:4" ht="25.5" x14ac:dyDescent="0.2">
      <c r="A430" s="158" t="s">
        <v>993</v>
      </c>
      <c r="B430" s="159" t="s">
        <v>945</v>
      </c>
      <c r="C430" s="157">
        <v>0</v>
      </c>
      <c r="D430" s="8"/>
    </row>
    <row r="431" spans="1:4" ht="25.5" x14ac:dyDescent="0.2">
      <c r="A431" s="158" t="s">
        <v>1766</v>
      </c>
      <c r="B431" s="159" t="s">
        <v>944</v>
      </c>
      <c r="C431" s="157">
        <v>0</v>
      </c>
      <c r="D431" s="8"/>
    </row>
    <row r="432" spans="1:4" ht="25.5" x14ac:dyDescent="0.2">
      <c r="A432" s="158" t="s">
        <v>994</v>
      </c>
      <c r="B432" s="159" t="s">
        <v>936</v>
      </c>
      <c r="C432" s="157">
        <v>0</v>
      </c>
      <c r="D432" s="8"/>
    </row>
    <row r="433" spans="1:4" ht="25.5" x14ac:dyDescent="0.2">
      <c r="A433" s="158" t="s">
        <v>995</v>
      </c>
      <c r="B433" s="159" t="s">
        <v>944</v>
      </c>
      <c r="C433" s="157">
        <v>0</v>
      </c>
      <c r="D433" s="8"/>
    </row>
    <row r="434" spans="1:4" ht="12.75" x14ac:dyDescent="0.2">
      <c r="A434" s="158" t="s">
        <v>996</v>
      </c>
      <c r="B434" s="159" t="s">
        <v>938</v>
      </c>
      <c r="C434" s="157">
        <v>0</v>
      </c>
      <c r="D434" s="8"/>
    </row>
    <row r="435" spans="1:4" ht="25.5" x14ac:dyDescent="0.2">
      <c r="A435" s="158" t="s">
        <v>1767</v>
      </c>
      <c r="B435" s="159" t="s">
        <v>945</v>
      </c>
      <c r="C435" s="157">
        <v>0</v>
      </c>
      <c r="D435" s="8"/>
    </row>
    <row r="436" spans="1:4" ht="25.5" x14ac:dyDescent="0.2">
      <c r="A436" s="158" t="s">
        <v>997</v>
      </c>
      <c r="B436" s="159" t="s">
        <v>939</v>
      </c>
      <c r="C436" s="157">
        <v>0</v>
      </c>
      <c r="D436" s="8"/>
    </row>
    <row r="437" spans="1:4" ht="38.25" x14ac:dyDescent="0.2">
      <c r="A437" s="158" t="s">
        <v>998</v>
      </c>
      <c r="B437" s="159" t="s">
        <v>953</v>
      </c>
      <c r="C437" s="157">
        <v>0</v>
      </c>
      <c r="D437" s="8"/>
    </row>
    <row r="438" spans="1:4" ht="25.5" x14ac:dyDescent="0.2">
      <c r="A438" s="158" t="s">
        <v>999</v>
      </c>
      <c r="B438" s="159" t="s">
        <v>943</v>
      </c>
      <c r="C438" s="157">
        <v>0</v>
      </c>
      <c r="D438" s="8"/>
    </row>
    <row r="439" spans="1:4" ht="38.25" x14ac:dyDescent="0.2">
      <c r="A439" s="158" t="s">
        <v>1000</v>
      </c>
      <c r="B439" s="159" t="s">
        <v>949</v>
      </c>
      <c r="C439" s="157">
        <v>0</v>
      </c>
      <c r="D439" s="8"/>
    </row>
    <row r="440" spans="1:4" ht="38.25" x14ac:dyDescent="0.2">
      <c r="A440" s="158" t="s">
        <v>1001</v>
      </c>
      <c r="B440" s="159" t="s">
        <v>955</v>
      </c>
      <c r="C440" s="157">
        <v>0</v>
      </c>
      <c r="D440" s="8"/>
    </row>
    <row r="441" spans="1:4" ht="25.5" x14ac:dyDescent="0.2">
      <c r="A441" s="158" t="s">
        <v>1002</v>
      </c>
      <c r="B441" s="159" t="s">
        <v>942</v>
      </c>
      <c r="C441" s="157">
        <v>0</v>
      </c>
      <c r="D441" s="8"/>
    </row>
    <row r="442" spans="1:4" ht="25.5" x14ac:dyDescent="0.2">
      <c r="A442" s="158" t="s">
        <v>1003</v>
      </c>
      <c r="B442" s="159" t="s">
        <v>945</v>
      </c>
      <c r="C442" s="157">
        <v>0</v>
      </c>
      <c r="D442" s="8"/>
    </row>
    <row r="443" spans="1:4" ht="25.5" x14ac:dyDescent="0.2">
      <c r="A443" s="158" t="s">
        <v>1004</v>
      </c>
      <c r="B443" s="159" t="s">
        <v>937</v>
      </c>
      <c r="C443" s="157">
        <v>0</v>
      </c>
      <c r="D443" s="8"/>
    </row>
    <row r="444" spans="1:4" ht="12.75" x14ac:dyDescent="0.2">
      <c r="A444" s="158" t="s">
        <v>1005</v>
      </c>
      <c r="B444" s="159" t="s">
        <v>938</v>
      </c>
      <c r="C444" s="157">
        <v>0</v>
      </c>
      <c r="D444" s="8"/>
    </row>
    <row r="445" spans="1:4" ht="25.5" x14ac:dyDescent="0.2">
      <c r="A445" s="158" t="s">
        <v>1006</v>
      </c>
      <c r="B445" s="159" t="s">
        <v>942</v>
      </c>
      <c r="C445" s="157">
        <v>0</v>
      </c>
      <c r="D445" s="8"/>
    </row>
    <row r="446" spans="1:4" ht="25.5" x14ac:dyDescent="0.2">
      <c r="A446" s="158" t="s">
        <v>959</v>
      </c>
      <c r="B446" s="159" t="s">
        <v>944</v>
      </c>
      <c r="C446" s="157">
        <v>0</v>
      </c>
      <c r="D446" s="8"/>
    </row>
    <row r="447" spans="1:4" ht="25.5" x14ac:dyDescent="0.2">
      <c r="A447" s="158" t="s">
        <v>1007</v>
      </c>
      <c r="B447" s="159" t="s">
        <v>931</v>
      </c>
      <c r="C447" s="157">
        <v>0</v>
      </c>
      <c r="D447" s="8"/>
    </row>
    <row r="448" spans="1:4" ht="25.5" x14ac:dyDescent="0.2">
      <c r="A448" s="158" t="s">
        <v>1008</v>
      </c>
      <c r="B448" s="159" t="s">
        <v>939</v>
      </c>
      <c r="C448" s="157">
        <v>0</v>
      </c>
      <c r="D448" s="8"/>
    </row>
    <row r="449" spans="1:4" ht="25.5" x14ac:dyDescent="0.2">
      <c r="A449" s="158" t="s">
        <v>1009</v>
      </c>
      <c r="B449" s="159" t="s">
        <v>937</v>
      </c>
      <c r="C449" s="157">
        <v>0</v>
      </c>
      <c r="D449" s="8"/>
    </row>
    <row r="450" spans="1:4" ht="12.75" x14ac:dyDescent="0.2">
      <c r="A450" s="158" t="s">
        <v>1010</v>
      </c>
      <c r="B450" s="159"/>
      <c r="C450" s="157">
        <v>0</v>
      </c>
      <c r="D450" s="8"/>
    </row>
    <row r="451" spans="1:4" ht="12.75" x14ac:dyDescent="0.2">
      <c r="A451" s="158" t="s">
        <v>1011</v>
      </c>
      <c r="B451" s="159"/>
      <c r="C451" s="157">
        <v>0</v>
      </c>
      <c r="D451" s="8"/>
    </row>
    <row r="452" spans="1:4" ht="12.75" x14ac:dyDescent="0.2">
      <c r="A452" s="158" t="s">
        <v>1012</v>
      </c>
      <c r="B452" s="159"/>
      <c r="C452" s="157">
        <v>0</v>
      </c>
      <c r="D452" s="8"/>
    </row>
    <row r="453" spans="1:4" ht="12.75" x14ac:dyDescent="0.2">
      <c r="A453" s="158" t="s">
        <v>1013</v>
      </c>
      <c r="B453" s="159"/>
      <c r="C453" s="157">
        <v>0</v>
      </c>
      <c r="D453" s="8"/>
    </row>
    <row r="454" spans="1:4" ht="38.25" x14ac:dyDescent="0.2">
      <c r="A454" s="158" t="s">
        <v>1768</v>
      </c>
      <c r="B454" s="159"/>
      <c r="C454" s="157">
        <v>0</v>
      </c>
      <c r="D454" s="8"/>
    </row>
    <row r="455" spans="1:4" ht="12.75" x14ac:dyDescent="0.2">
      <c r="A455" s="158" t="s">
        <v>1014</v>
      </c>
      <c r="B455" s="159" t="s">
        <v>1011</v>
      </c>
      <c r="C455" s="157">
        <v>0</v>
      </c>
      <c r="D455" s="8"/>
    </row>
    <row r="456" spans="1:4" ht="12.75" x14ac:dyDescent="0.2">
      <c r="A456" s="158" t="s">
        <v>1015</v>
      </c>
      <c r="B456" s="159" t="s">
        <v>1013</v>
      </c>
      <c r="C456" s="157">
        <v>0.55018736370400001</v>
      </c>
      <c r="D456" s="8"/>
    </row>
    <row r="457" spans="1:4" ht="12.75" x14ac:dyDescent="0.2">
      <c r="A457" s="158" t="s">
        <v>1016</v>
      </c>
      <c r="B457" s="159" t="s">
        <v>1010</v>
      </c>
      <c r="C457" s="157">
        <v>0</v>
      </c>
      <c r="D457" s="8"/>
    </row>
    <row r="458" spans="1:4" ht="12.75" x14ac:dyDescent="0.2">
      <c r="A458" s="158" t="s">
        <v>1017</v>
      </c>
      <c r="B458" s="159" t="s">
        <v>1012</v>
      </c>
      <c r="C458" s="157">
        <v>0</v>
      </c>
      <c r="D458" s="8"/>
    </row>
    <row r="459" spans="1:4" ht="12.75" x14ac:dyDescent="0.2">
      <c r="A459" s="158" t="s">
        <v>1018</v>
      </c>
      <c r="B459" s="159" t="s">
        <v>1011</v>
      </c>
      <c r="C459" s="157">
        <v>0</v>
      </c>
      <c r="D459" s="8"/>
    </row>
    <row r="460" spans="1:4" ht="12.75" x14ac:dyDescent="0.2">
      <c r="A460" s="158" t="s">
        <v>1019</v>
      </c>
      <c r="B460" s="159" t="s">
        <v>1011</v>
      </c>
      <c r="C460" s="157">
        <v>0</v>
      </c>
      <c r="D460" s="8"/>
    </row>
    <row r="461" spans="1:4" ht="12.75" x14ac:dyDescent="0.2">
      <c r="A461" s="158" t="s">
        <v>1020</v>
      </c>
      <c r="B461" s="159" t="s">
        <v>1010</v>
      </c>
      <c r="C461" s="157">
        <v>0</v>
      </c>
      <c r="D461" s="8"/>
    </row>
    <row r="462" spans="1:4" ht="12.75" x14ac:dyDescent="0.2">
      <c r="A462" s="158" t="s">
        <v>1021</v>
      </c>
      <c r="B462" s="159" t="s">
        <v>1012</v>
      </c>
      <c r="C462" s="157">
        <v>0</v>
      </c>
      <c r="D462" s="8"/>
    </row>
    <row r="463" spans="1:4" ht="12.75" x14ac:dyDescent="0.2">
      <c r="A463" s="158" t="s">
        <v>1022</v>
      </c>
      <c r="B463" s="159" t="s">
        <v>1012</v>
      </c>
      <c r="C463" s="157">
        <v>0</v>
      </c>
      <c r="D463" s="8"/>
    </row>
    <row r="464" spans="1:4" ht="38.25" x14ac:dyDescent="0.2">
      <c r="A464" s="158" t="s">
        <v>1769</v>
      </c>
      <c r="B464" s="159" t="s">
        <v>1768</v>
      </c>
      <c r="C464" s="157">
        <v>0</v>
      </c>
      <c r="D464" s="8"/>
    </row>
    <row r="465" spans="1:4" ht="25.5" x14ac:dyDescent="0.2">
      <c r="A465" s="158" t="s">
        <v>1023</v>
      </c>
      <c r="B465" s="159" t="s">
        <v>1012</v>
      </c>
      <c r="C465" s="157">
        <v>0</v>
      </c>
      <c r="D465" s="8"/>
    </row>
    <row r="466" spans="1:4" ht="25.5" x14ac:dyDescent="0.2">
      <c r="A466" s="158" t="s">
        <v>1024</v>
      </c>
      <c r="B466" s="159" t="s">
        <v>1012</v>
      </c>
      <c r="C466" s="157">
        <v>0</v>
      </c>
      <c r="D466" s="8"/>
    </row>
    <row r="467" spans="1:4" ht="12.75" x14ac:dyDescent="0.2">
      <c r="A467" s="158" t="s">
        <v>1025</v>
      </c>
      <c r="B467" s="159" t="s">
        <v>1012</v>
      </c>
      <c r="C467" s="157">
        <v>0</v>
      </c>
      <c r="D467" s="8"/>
    </row>
    <row r="468" spans="1:4" ht="25.5" x14ac:dyDescent="0.2">
      <c r="A468" s="158" t="s">
        <v>1770</v>
      </c>
      <c r="B468" s="159" t="s">
        <v>1011</v>
      </c>
      <c r="C468" s="157">
        <v>0</v>
      </c>
      <c r="D468" s="8"/>
    </row>
    <row r="469" spans="1:4" ht="12.75" x14ac:dyDescent="0.2">
      <c r="A469" s="158" t="s">
        <v>1026</v>
      </c>
      <c r="B469" s="159" t="s">
        <v>1012</v>
      </c>
      <c r="C469" s="157">
        <v>0</v>
      </c>
      <c r="D469" s="8"/>
    </row>
    <row r="470" spans="1:4" ht="12.75" x14ac:dyDescent="0.2">
      <c r="A470" s="158" t="s">
        <v>1027</v>
      </c>
      <c r="B470" s="159" t="s">
        <v>1010</v>
      </c>
      <c r="C470" s="157">
        <v>0</v>
      </c>
      <c r="D470" s="8"/>
    </row>
    <row r="471" spans="1:4" ht="12.75" x14ac:dyDescent="0.2">
      <c r="A471" s="158" t="s">
        <v>1028</v>
      </c>
      <c r="B471" s="159" t="s">
        <v>1012</v>
      </c>
      <c r="C471" s="157">
        <v>0</v>
      </c>
      <c r="D471" s="8"/>
    </row>
    <row r="472" spans="1:4" ht="12.75" x14ac:dyDescent="0.2">
      <c r="A472" s="158" t="s">
        <v>1029</v>
      </c>
      <c r="B472" s="159" t="s">
        <v>1012</v>
      </c>
      <c r="C472" s="157">
        <v>0</v>
      </c>
      <c r="D472" s="8"/>
    </row>
    <row r="473" spans="1:4" ht="12.75" x14ac:dyDescent="0.2">
      <c r="A473" s="158" t="s">
        <v>1030</v>
      </c>
      <c r="B473" s="159" t="s">
        <v>1012</v>
      </c>
      <c r="C473" s="157">
        <v>0</v>
      </c>
      <c r="D473" s="8"/>
    </row>
    <row r="474" spans="1:4" ht="12.75" x14ac:dyDescent="0.2">
      <c r="A474" s="158" t="s">
        <v>1031</v>
      </c>
      <c r="B474" s="159" t="s">
        <v>1012</v>
      </c>
      <c r="C474" s="157">
        <v>0</v>
      </c>
      <c r="D474" s="8"/>
    </row>
    <row r="475" spans="1:4" ht="25.5" x14ac:dyDescent="0.2">
      <c r="A475" s="158" t="s">
        <v>1771</v>
      </c>
      <c r="B475" s="159" t="s">
        <v>1010</v>
      </c>
      <c r="C475" s="157">
        <v>0</v>
      </c>
      <c r="D475" s="8"/>
    </row>
    <row r="476" spans="1:4" ht="51" x14ac:dyDescent="0.2">
      <c r="A476" s="158" t="s">
        <v>1032</v>
      </c>
      <c r="B476" s="159" t="s">
        <v>1126</v>
      </c>
      <c r="C476" s="157">
        <v>0</v>
      </c>
      <c r="D476" s="8"/>
    </row>
    <row r="477" spans="1:4" ht="63.75" x14ac:dyDescent="0.2">
      <c r="A477" s="158" t="s">
        <v>1033</v>
      </c>
      <c r="B477" s="159" t="s">
        <v>1011</v>
      </c>
      <c r="C477" s="157">
        <v>0</v>
      </c>
      <c r="D477" s="8"/>
    </row>
    <row r="478" spans="1:4" ht="63.75" x14ac:dyDescent="0.2">
      <c r="A478" s="158" t="s">
        <v>1034</v>
      </c>
      <c r="B478" s="159" t="s">
        <v>1010</v>
      </c>
      <c r="C478" s="157">
        <v>0</v>
      </c>
      <c r="D478" s="8"/>
    </row>
    <row r="479" spans="1:4" ht="51" x14ac:dyDescent="0.2">
      <c r="A479" s="158" t="s">
        <v>1035</v>
      </c>
      <c r="B479" s="159" t="s">
        <v>1011</v>
      </c>
      <c r="C479" s="157">
        <v>0</v>
      </c>
      <c r="D479" s="8"/>
    </row>
    <row r="480" spans="1:4" ht="63.75" x14ac:dyDescent="0.2">
      <c r="A480" s="158" t="s">
        <v>1036</v>
      </c>
      <c r="B480" s="159" t="s">
        <v>1011</v>
      </c>
      <c r="C480" s="157">
        <v>0</v>
      </c>
      <c r="D480" s="8"/>
    </row>
    <row r="481" spans="1:4" ht="51" x14ac:dyDescent="0.2">
      <c r="A481" s="158" t="s">
        <v>1037</v>
      </c>
      <c r="B481" s="159" t="s">
        <v>1012</v>
      </c>
      <c r="C481" s="157">
        <v>0</v>
      </c>
      <c r="D481" s="8"/>
    </row>
    <row r="482" spans="1:4" ht="51" x14ac:dyDescent="0.2">
      <c r="A482" s="158" t="s">
        <v>1038</v>
      </c>
      <c r="B482" s="159" t="s">
        <v>1012</v>
      </c>
      <c r="C482" s="157">
        <v>0</v>
      </c>
      <c r="D482" s="8"/>
    </row>
    <row r="483" spans="1:4" ht="25.5" x14ac:dyDescent="0.2">
      <c r="A483" s="158" t="s">
        <v>1039</v>
      </c>
      <c r="B483" s="159" t="s">
        <v>1014</v>
      </c>
      <c r="C483" s="157">
        <v>0</v>
      </c>
      <c r="D483" s="8"/>
    </row>
    <row r="484" spans="1:4" ht="12.75" x14ac:dyDescent="0.2">
      <c r="A484" s="158" t="s">
        <v>1040</v>
      </c>
      <c r="B484" s="159" t="s">
        <v>1017</v>
      </c>
      <c r="C484" s="157">
        <v>0</v>
      </c>
      <c r="D484" s="8"/>
    </row>
    <row r="485" spans="1:4" ht="12.75" x14ac:dyDescent="0.2">
      <c r="A485" s="158" t="s">
        <v>1041</v>
      </c>
      <c r="B485" s="159" t="s">
        <v>1017</v>
      </c>
      <c r="C485" s="157">
        <v>0</v>
      </c>
      <c r="D485" s="8"/>
    </row>
    <row r="486" spans="1:4" ht="25.5" x14ac:dyDescent="0.2">
      <c r="A486" s="158" t="s">
        <v>1042</v>
      </c>
      <c r="B486" s="159" t="s">
        <v>1010</v>
      </c>
      <c r="C486" s="157">
        <v>0</v>
      </c>
      <c r="D486" s="8"/>
    </row>
    <row r="487" spans="1:4" ht="25.5" x14ac:dyDescent="0.2">
      <c r="A487" s="158" t="s">
        <v>1043</v>
      </c>
      <c r="B487" s="159" t="s">
        <v>1021</v>
      </c>
      <c r="C487" s="157">
        <v>0</v>
      </c>
      <c r="D487" s="8"/>
    </row>
    <row r="488" spans="1:4" ht="25.5" x14ac:dyDescent="0.2">
      <c r="A488" s="158" t="s">
        <v>1044</v>
      </c>
      <c r="B488" s="159" t="s">
        <v>1020</v>
      </c>
      <c r="C488" s="157">
        <v>0</v>
      </c>
      <c r="D488" s="8"/>
    </row>
    <row r="489" spans="1:4" ht="25.5" x14ac:dyDescent="0.2">
      <c r="A489" s="158" t="s">
        <v>1045</v>
      </c>
      <c r="B489" s="159" t="s">
        <v>1013</v>
      </c>
      <c r="C489" s="157">
        <v>0</v>
      </c>
      <c r="D489" s="8"/>
    </row>
    <row r="490" spans="1:4" ht="25.5" x14ac:dyDescent="0.2">
      <c r="A490" s="158" t="s">
        <v>1046</v>
      </c>
      <c r="B490" s="159" t="s">
        <v>1020</v>
      </c>
      <c r="C490" s="157">
        <v>0</v>
      </c>
      <c r="D490" s="8"/>
    </row>
    <row r="491" spans="1:4" ht="25.5" x14ac:dyDescent="0.2">
      <c r="A491" s="158" t="s">
        <v>1047</v>
      </c>
      <c r="B491" s="159" t="s">
        <v>1016</v>
      </c>
      <c r="C491" s="157">
        <v>0</v>
      </c>
      <c r="D491" s="8"/>
    </row>
    <row r="492" spans="1:4" ht="38.25" x14ac:dyDescent="0.2">
      <c r="A492" s="158" t="s">
        <v>1048</v>
      </c>
      <c r="B492" s="159" t="s">
        <v>1016</v>
      </c>
      <c r="C492" s="157">
        <v>0</v>
      </c>
      <c r="D492" s="8"/>
    </row>
    <row r="493" spans="1:4" ht="25.5" x14ac:dyDescent="0.2">
      <c r="A493" s="158" t="s">
        <v>1049</v>
      </c>
      <c r="B493" s="159" t="s">
        <v>1016</v>
      </c>
      <c r="C493" s="157">
        <v>0</v>
      </c>
      <c r="D493" s="8"/>
    </row>
    <row r="494" spans="1:4" ht="12.75" x14ac:dyDescent="0.2">
      <c r="A494" s="158" t="s">
        <v>1050</v>
      </c>
      <c r="B494" s="159" t="s">
        <v>1014</v>
      </c>
      <c r="C494" s="157">
        <v>0</v>
      </c>
      <c r="D494" s="8"/>
    </row>
    <row r="495" spans="1:4" ht="25.5" x14ac:dyDescent="0.2">
      <c r="A495" s="158" t="s">
        <v>1051</v>
      </c>
      <c r="B495" s="159" t="s">
        <v>1015</v>
      </c>
      <c r="C495" s="157">
        <v>0</v>
      </c>
      <c r="D495" s="8"/>
    </row>
    <row r="496" spans="1:4" ht="25.5" x14ac:dyDescent="0.2">
      <c r="A496" s="158" t="s">
        <v>1052</v>
      </c>
      <c r="B496" s="159" t="s">
        <v>1010</v>
      </c>
      <c r="C496" s="157">
        <v>0</v>
      </c>
      <c r="D496" s="8"/>
    </row>
    <row r="497" spans="1:4" ht="25.5" x14ac:dyDescent="0.2">
      <c r="A497" s="158" t="s">
        <v>1053</v>
      </c>
      <c r="B497" s="159" t="s">
        <v>1015</v>
      </c>
      <c r="C497" s="157">
        <v>0</v>
      </c>
      <c r="D497" s="8"/>
    </row>
    <row r="498" spans="1:4" ht="38.25" x14ac:dyDescent="0.2">
      <c r="A498" s="158" t="s">
        <v>1054</v>
      </c>
      <c r="B498" s="159" t="s">
        <v>1035</v>
      </c>
      <c r="C498" s="157">
        <v>0</v>
      </c>
      <c r="D498" s="8"/>
    </row>
    <row r="499" spans="1:4" ht="25.5" x14ac:dyDescent="0.2">
      <c r="A499" s="158" t="s">
        <v>1772</v>
      </c>
      <c r="B499" s="159" t="s">
        <v>1020</v>
      </c>
      <c r="C499" s="157">
        <v>0</v>
      </c>
      <c r="D499" s="8"/>
    </row>
    <row r="500" spans="1:4" ht="25.5" x14ac:dyDescent="0.2">
      <c r="A500" s="158" t="s">
        <v>1055</v>
      </c>
      <c r="B500" s="159" t="s">
        <v>1020</v>
      </c>
      <c r="C500" s="157">
        <v>0</v>
      </c>
      <c r="D500" s="8"/>
    </row>
    <row r="501" spans="1:4" ht="12.75" x14ac:dyDescent="0.2">
      <c r="A501" s="158" t="s">
        <v>1056</v>
      </c>
      <c r="B501" s="159" t="s">
        <v>1021</v>
      </c>
      <c r="C501" s="157">
        <v>0</v>
      </c>
      <c r="D501" s="8"/>
    </row>
    <row r="502" spans="1:4" ht="25.5" x14ac:dyDescent="0.2">
      <c r="A502" s="158" t="s">
        <v>1057</v>
      </c>
      <c r="B502" s="159" t="s">
        <v>1027</v>
      </c>
      <c r="C502" s="157">
        <v>0</v>
      </c>
      <c r="D502" s="8"/>
    </row>
    <row r="503" spans="1:4" ht="38.25" x14ac:dyDescent="0.2">
      <c r="A503" s="158" t="s">
        <v>1058</v>
      </c>
      <c r="B503" s="159" t="s">
        <v>1034</v>
      </c>
      <c r="C503" s="157">
        <v>0</v>
      </c>
      <c r="D503" s="8"/>
    </row>
    <row r="504" spans="1:4" ht="25.5" x14ac:dyDescent="0.2">
      <c r="A504" s="158" t="s">
        <v>1059</v>
      </c>
      <c r="B504" s="159" t="s">
        <v>1020</v>
      </c>
      <c r="C504" s="157">
        <v>0</v>
      </c>
      <c r="D504" s="8"/>
    </row>
    <row r="505" spans="1:4" ht="38.25" x14ac:dyDescent="0.2">
      <c r="A505" s="158" t="s">
        <v>1060</v>
      </c>
      <c r="B505" s="159" t="s">
        <v>1014</v>
      </c>
      <c r="C505" s="157">
        <v>0</v>
      </c>
      <c r="D505" s="8"/>
    </row>
    <row r="506" spans="1:4" ht="38.25" x14ac:dyDescent="0.2">
      <c r="A506" s="158" t="s">
        <v>1061</v>
      </c>
      <c r="B506" s="159" t="s">
        <v>1016</v>
      </c>
      <c r="C506" s="157">
        <v>0</v>
      </c>
      <c r="D506" s="8"/>
    </row>
    <row r="507" spans="1:4" ht="25.5" x14ac:dyDescent="0.2">
      <c r="A507" s="158" t="s">
        <v>1062</v>
      </c>
      <c r="B507" s="159" t="s">
        <v>1019</v>
      </c>
      <c r="C507" s="157">
        <v>0</v>
      </c>
      <c r="D507" s="8"/>
    </row>
    <row r="508" spans="1:4" ht="25.5" x14ac:dyDescent="0.2">
      <c r="A508" s="158" t="s">
        <v>1063</v>
      </c>
      <c r="B508" s="159" t="s">
        <v>1024</v>
      </c>
      <c r="C508" s="157">
        <v>0</v>
      </c>
      <c r="D508" s="8"/>
    </row>
    <row r="509" spans="1:4" ht="38.25" x14ac:dyDescent="0.2">
      <c r="A509" s="158" t="s">
        <v>1064</v>
      </c>
      <c r="B509" s="159" t="s">
        <v>1036</v>
      </c>
      <c r="C509" s="157">
        <v>4.8270299248299997</v>
      </c>
      <c r="D509" s="8"/>
    </row>
    <row r="510" spans="1:4" ht="25.5" x14ac:dyDescent="0.2">
      <c r="A510" s="158" t="s">
        <v>1065</v>
      </c>
      <c r="B510" s="159" t="s">
        <v>1015</v>
      </c>
      <c r="C510" s="157">
        <v>0</v>
      </c>
      <c r="D510" s="8"/>
    </row>
    <row r="511" spans="1:4" ht="12.75" x14ac:dyDescent="0.2">
      <c r="A511" s="158" t="s">
        <v>1066</v>
      </c>
      <c r="B511" s="159" t="s">
        <v>1017</v>
      </c>
      <c r="C511" s="157">
        <v>0</v>
      </c>
      <c r="D511" s="8"/>
    </row>
    <row r="512" spans="1:4" ht="25.5" x14ac:dyDescent="0.2">
      <c r="A512" s="158" t="s">
        <v>1067</v>
      </c>
      <c r="B512" s="159" t="s">
        <v>1021</v>
      </c>
      <c r="C512" s="157">
        <v>0</v>
      </c>
      <c r="D512" s="8"/>
    </row>
    <row r="513" spans="1:4" ht="25.5" x14ac:dyDescent="0.2">
      <c r="A513" s="158" t="s">
        <v>1068</v>
      </c>
      <c r="B513" s="159" t="s">
        <v>1018</v>
      </c>
      <c r="C513" s="157">
        <v>0</v>
      </c>
      <c r="D513" s="8"/>
    </row>
    <row r="514" spans="1:4" ht="25.5" x14ac:dyDescent="0.2">
      <c r="A514" s="158" t="s">
        <v>1069</v>
      </c>
      <c r="B514" s="159" t="s">
        <v>1015</v>
      </c>
      <c r="C514" s="157">
        <v>0</v>
      </c>
      <c r="D514" s="8"/>
    </row>
    <row r="515" spans="1:4" ht="25.5" x14ac:dyDescent="0.2">
      <c r="A515" s="158" t="s">
        <v>1070</v>
      </c>
      <c r="B515" s="159" t="s">
        <v>1020</v>
      </c>
      <c r="C515" s="157">
        <v>0</v>
      </c>
      <c r="D515" s="8"/>
    </row>
    <row r="516" spans="1:4" ht="25.5" x14ac:dyDescent="0.2">
      <c r="A516" s="158" t="s">
        <v>1071</v>
      </c>
      <c r="B516" s="159" t="s">
        <v>1019</v>
      </c>
      <c r="C516" s="157">
        <v>0</v>
      </c>
      <c r="D516" s="8"/>
    </row>
    <row r="517" spans="1:4" ht="25.5" x14ac:dyDescent="0.2">
      <c r="A517" s="158" t="s">
        <v>1072</v>
      </c>
      <c r="B517" s="159" t="s">
        <v>1010</v>
      </c>
      <c r="C517" s="157">
        <v>0</v>
      </c>
      <c r="D517" s="8"/>
    </row>
    <row r="518" spans="1:4" ht="25.5" x14ac:dyDescent="0.2">
      <c r="A518" s="158" t="s">
        <v>1073</v>
      </c>
      <c r="B518" s="159" t="s">
        <v>1024</v>
      </c>
      <c r="C518" s="157">
        <v>0</v>
      </c>
      <c r="D518" s="8"/>
    </row>
    <row r="519" spans="1:4" ht="38.25" x14ac:dyDescent="0.2">
      <c r="A519" s="158" t="s">
        <v>1074</v>
      </c>
      <c r="B519" s="159" t="s">
        <v>1033</v>
      </c>
      <c r="C519" s="157">
        <v>4.0225679661499996</v>
      </c>
      <c r="D519" s="8"/>
    </row>
    <row r="520" spans="1:4" ht="25.5" x14ac:dyDescent="0.2">
      <c r="A520" s="158" t="s">
        <v>1075</v>
      </c>
      <c r="B520" s="159" t="s">
        <v>1014</v>
      </c>
      <c r="C520" s="157">
        <v>0</v>
      </c>
      <c r="D520" s="8"/>
    </row>
    <row r="521" spans="1:4" ht="25.5" x14ac:dyDescent="0.2">
      <c r="A521" s="158" t="s">
        <v>1076</v>
      </c>
      <c r="B521" s="159" t="s">
        <v>1022</v>
      </c>
      <c r="C521" s="157">
        <v>0</v>
      </c>
      <c r="D521" s="8"/>
    </row>
    <row r="522" spans="1:4" ht="25.5" x14ac:dyDescent="0.2">
      <c r="A522" s="158" t="s">
        <v>1077</v>
      </c>
      <c r="B522" s="159" t="s">
        <v>1027</v>
      </c>
      <c r="C522" s="157">
        <v>0</v>
      </c>
      <c r="D522" s="8"/>
    </row>
    <row r="523" spans="1:4" ht="12.75" x14ac:dyDescent="0.2">
      <c r="A523" s="158" t="s">
        <v>1078</v>
      </c>
      <c r="B523" s="159" t="s">
        <v>1017</v>
      </c>
      <c r="C523" s="157">
        <v>0</v>
      </c>
      <c r="D523" s="8"/>
    </row>
    <row r="524" spans="1:4" ht="25.5" x14ac:dyDescent="0.2">
      <c r="A524" s="158" t="s">
        <v>1079</v>
      </c>
      <c r="B524" s="159" t="s">
        <v>1013</v>
      </c>
      <c r="C524" s="157">
        <v>0</v>
      </c>
      <c r="D524" s="8"/>
    </row>
    <row r="525" spans="1:4" ht="25.5" x14ac:dyDescent="0.2">
      <c r="A525" s="158" t="s">
        <v>1080</v>
      </c>
      <c r="B525" s="159" t="s">
        <v>1024</v>
      </c>
      <c r="C525" s="157">
        <v>0</v>
      </c>
      <c r="D525" s="8"/>
    </row>
    <row r="526" spans="1:4" ht="38.25" x14ac:dyDescent="0.2">
      <c r="A526" s="158" t="s">
        <v>1081</v>
      </c>
      <c r="B526" s="159" t="s">
        <v>1038</v>
      </c>
      <c r="C526" s="157">
        <v>0</v>
      </c>
      <c r="D526" s="8"/>
    </row>
    <row r="527" spans="1:4" ht="25.5" x14ac:dyDescent="0.2">
      <c r="A527" s="158" t="s">
        <v>1082</v>
      </c>
      <c r="B527" s="159" t="s">
        <v>1015</v>
      </c>
      <c r="C527" s="157">
        <v>0</v>
      </c>
      <c r="D527" s="8"/>
    </row>
    <row r="528" spans="1:4" ht="25.5" x14ac:dyDescent="0.2">
      <c r="A528" s="158" t="s">
        <v>1083</v>
      </c>
      <c r="B528" s="159" t="s">
        <v>1016</v>
      </c>
      <c r="C528" s="157">
        <v>0</v>
      </c>
      <c r="D528" s="8"/>
    </row>
    <row r="529" spans="1:4" ht="25.5" x14ac:dyDescent="0.2">
      <c r="A529" s="158" t="s">
        <v>1084</v>
      </c>
      <c r="B529" s="159" t="s">
        <v>1017</v>
      </c>
      <c r="C529" s="157">
        <v>0</v>
      </c>
      <c r="D529" s="8"/>
    </row>
    <row r="530" spans="1:4" ht="38.25" x14ac:dyDescent="0.2">
      <c r="A530" s="158" t="s">
        <v>1773</v>
      </c>
      <c r="B530" s="159" t="s">
        <v>1018</v>
      </c>
      <c r="C530" s="157">
        <v>0</v>
      </c>
      <c r="D530" s="8"/>
    </row>
    <row r="531" spans="1:4" ht="25.5" x14ac:dyDescent="0.2">
      <c r="A531" s="158" t="s">
        <v>1085</v>
      </c>
      <c r="B531" s="159" t="s">
        <v>1018</v>
      </c>
      <c r="C531" s="157">
        <v>0</v>
      </c>
      <c r="D531" s="8"/>
    </row>
    <row r="532" spans="1:4" ht="25.5" x14ac:dyDescent="0.2">
      <c r="A532" s="158" t="s">
        <v>1086</v>
      </c>
      <c r="B532" s="159" t="s">
        <v>1015</v>
      </c>
      <c r="C532" s="157">
        <v>0</v>
      </c>
      <c r="D532" s="8"/>
    </row>
    <row r="533" spans="1:4" ht="38.25" x14ac:dyDescent="0.2">
      <c r="A533" s="158" t="s">
        <v>1087</v>
      </c>
      <c r="B533" s="159" t="s">
        <v>1016</v>
      </c>
      <c r="C533" s="157">
        <v>0</v>
      </c>
      <c r="D533" s="8"/>
    </row>
    <row r="534" spans="1:4" ht="25.5" x14ac:dyDescent="0.2">
      <c r="A534" s="158" t="s">
        <v>1088</v>
      </c>
      <c r="B534" s="159" t="s">
        <v>1020</v>
      </c>
      <c r="C534" s="157">
        <v>0</v>
      </c>
      <c r="D534" s="8"/>
    </row>
    <row r="535" spans="1:4" ht="25.5" x14ac:dyDescent="0.2">
      <c r="A535" s="158" t="s">
        <v>1089</v>
      </c>
      <c r="B535" s="159" t="s">
        <v>1016</v>
      </c>
      <c r="C535" s="157">
        <v>0</v>
      </c>
      <c r="D535" s="8"/>
    </row>
    <row r="536" spans="1:4" ht="25.5" x14ac:dyDescent="0.2">
      <c r="A536" s="158" t="s">
        <v>1090</v>
      </c>
      <c r="B536" s="159" t="s">
        <v>1024</v>
      </c>
      <c r="C536" s="157">
        <v>0</v>
      </c>
      <c r="D536" s="8"/>
    </row>
    <row r="537" spans="1:4" ht="12.75" x14ac:dyDescent="0.2">
      <c r="A537" s="158" t="s">
        <v>1091</v>
      </c>
      <c r="B537" s="159" t="s">
        <v>1012</v>
      </c>
      <c r="C537" s="157">
        <v>0</v>
      </c>
      <c r="D537" s="8"/>
    </row>
    <row r="538" spans="1:4" ht="12.75" x14ac:dyDescent="0.2">
      <c r="A538" s="158" t="s">
        <v>1092</v>
      </c>
      <c r="B538" s="159" t="s">
        <v>1012</v>
      </c>
      <c r="C538" s="157">
        <v>0</v>
      </c>
      <c r="D538" s="8"/>
    </row>
    <row r="539" spans="1:4" ht="12.75" x14ac:dyDescent="0.2">
      <c r="A539" s="158" t="s">
        <v>1093</v>
      </c>
      <c r="B539" s="159" t="s">
        <v>1012</v>
      </c>
      <c r="C539" s="157">
        <v>0</v>
      </c>
      <c r="D539" s="8"/>
    </row>
    <row r="540" spans="1:4" ht="12.75" x14ac:dyDescent="0.2">
      <c r="A540" s="158" t="s">
        <v>1094</v>
      </c>
      <c r="B540" s="159" t="s">
        <v>1012</v>
      </c>
      <c r="C540" s="157">
        <v>0</v>
      </c>
      <c r="D540" s="8"/>
    </row>
    <row r="541" spans="1:4" ht="12.75" x14ac:dyDescent="0.2">
      <c r="A541" s="158" t="s">
        <v>1095</v>
      </c>
      <c r="B541" s="159" t="s">
        <v>1012</v>
      </c>
      <c r="C541" s="157">
        <v>0</v>
      </c>
      <c r="D541" s="8"/>
    </row>
    <row r="542" spans="1:4" ht="25.5" x14ac:dyDescent="0.2">
      <c r="A542" s="158" t="s">
        <v>1096</v>
      </c>
      <c r="B542" s="159" t="s">
        <v>1015</v>
      </c>
      <c r="C542" s="157">
        <v>0</v>
      </c>
      <c r="D542" s="8"/>
    </row>
    <row r="543" spans="1:4" ht="25.5" x14ac:dyDescent="0.2">
      <c r="A543" s="158" t="s">
        <v>1097</v>
      </c>
      <c r="B543" s="159" t="s">
        <v>1019</v>
      </c>
      <c r="C543" s="157">
        <v>0</v>
      </c>
      <c r="D543" s="8"/>
    </row>
    <row r="544" spans="1:4" ht="25.5" x14ac:dyDescent="0.2">
      <c r="A544" s="158" t="s">
        <v>1098</v>
      </c>
      <c r="B544" s="159" t="s">
        <v>1015</v>
      </c>
      <c r="C544" s="157">
        <v>0</v>
      </c>
      <c r="D544" s="8"/>
    </row>
    <row r="545" spans="1:4" ht="25.5" x14ac:dyDescent="0.2">
      <c r="A545" s="158" t="s">
        <v>1099</v>
      </c>
      <c r="B545" s="159" t="s">
        <v>1015</v>
      </c>
      <c r="C545" s="157">
        <v>0</v>
      </c>
      <c r="D545" s="8"/>
    </row>
    <row r="546" spans="1:4" ht="25.5" x14ac:dyDescent="0.2">
      <c r="A546" s="158" t="s">
        <v>1100</v>
      </c>
      <c r="B546" s="159" t="s">
        <v>1020</v>
      </c>
      <c r="C546" s="157">
        <v>0</v>
      </c>
      <c r="D546" s="8"/>
    </row>
    <row r="547" spans="1:4" ht="25.5" x14ac:dyDescent="0.2">
      <c r="A547" s="158" t="s">
        <v>1101</v>
      </c>
      <c r="B547" s="159" t="s">
        <v>1018</v>
      </c>
      <c r="C547" s="157">
        <v>0</v>
      </c>
      <c r="D547" s="8"/>
    </row>
    <row r="548" spans="1:4" ht="25.5" x14ac:dyDescent="0.2">
      <c r="A548" s="158" t="s">
        <v>1102</v>
      </c>
      <c r="B548" s="159" t="s">
        <v>1019</v>
      </c>
      <c r="C548" s="157">
        <v>0</v>
      </c>
      <c r="D548" s="8"/>
    </row>
    <row r="549" spans="1:4" ht="25.5" x14ac:dyDescent="0.2">
      <c r="A549" s="158" t="s">
        <v>1103</v>
      </c>
      <c r="B549" s="159" t="s">
        <v>1017</v>
      </c>
      <c r="C549" s="157">
        <v>0</v>
      </c>
      <c r="D549" s="8"/>
    </row>
    <row r="550" spans="1:4" ht="25.5" x14ac:dyDescent="0.2">
      <c r="A550" s="158" t="s">
        <v>1104</v>
      </c>
      <c r="B550" s="159" t="s">
        <v>1024</v>
      </c>
      <c r="C550" s="157">
        <v>0</v>
      </c>
      <c r="D550" s="8"/>
    </row>
    <row r="551" spans="1:4" ht="25.5" x14ac:dyDescent="0.2">
      <c r="A551" s="158" t="s">
        <v>1105</v>
      </c>
      <c r="B551" s="159" t="s">
        <v>1022</v>
      </c>
      <c r="C551" s="157">
        <v>0</v>
      </c>
      <c r="D551" s="8"/>
    </row>
    <row r="552" spans="1:4" ht="12.75" x14ac:dyDescent="0.2">
      <c r="A552" s="158" t="s">
        <v>1106</v>
      </c>
      <c r="B552" s="159" t="s">
        <v>1017</v>
      </c>
      <c r="C552" s="157">
        <v>0</v>
      </c>
      <c r="D552" s="8"/>
    </row>
    <row r="553" spans="1:4" ht="25.5" x14ac:dyDescent="0.2">
      <c r="A553" s="158" t="s">
        <v>1107</v>
      </c>
      <c r="B553" s="159" t="s">
        <v>1020</v>
      </c>
      <c r="C553" s="157">
        <v>0</v>
      </c>
      <c r="D553" s="8"/>
    </row>
    <row r="554" spans="1:4" ht="25.5" x14ac:dyDescent="0.2">
      <c r="A554" s="158" t="s">
        <v>1108</v>
      </c>
      <c r="B554" s="159" t="s">
        <v>1019</v>
      </c>
      <c r="C554" s="157">
        <v>0</v>
      </c>
      <c r="D554" s="8"/>
    </row>
    <row r="555" spans="1:4" ht="25.5" x14ac:dyDescent="0.2">
      <c r="A555" s="158" t="s">
        <v>1109</v>
      </c>
      <c r="B555" s="159" t="s">
        <v>1022</v>
      </c>
      <c r="C555" s="157">
        <v>0</v>
      </c>
      <c r="D555" s="8"/>
    </row>
    <row r="556" spans="1:4" ht="25.5" x14ac:dyDescent="0.2">
      <c r="A556" s="158" t="s">
        <v>1110</v>
      </c>
      <c r="B556" s="159" t="s">
        <v>1014</v>
      </c>
      <c r="C556" s="157">
        <v>0</v>
      </c>
      <c r="D556" s="8"/>
    </row>
    <row r="557" spans="1:4" ht="25.5" x14ac:dyDescent="0.2">
      <c r="A557" s="158" t="s">
        <v>1111</v>
      </c>
      <c r="B557" s="159" t="s">
        <v>1016</v>
      </c>
      <c r="C557" s="157">
        <v>2.2945294820200002</v>
      </c>
      <c r="D557" s="8"/>
    </row>
    <row r="558" spans="1:4" ht="12.75" x14ac:dyDescent="0.2">
      <c r="A558" s="7" t="s">
        <v>1112</v>
      </c>
      <c r="B558" s="8" t="s">
        <v>1015</v>
      </c>
      <c r="C558" s="157">
        <v>0</v>
      </c>
      <c r="D558" s="8"/>
    </row>
    <row r="559" spans="1:4" ht="12.75" x14ac:dyDescent="0.2">
      <c r="A559" s="7" t="s">
        <v>1113</v>
      </c>
      <c r="B559" s="8" t="s">
        <v>1024</v>
      </c>
      <c r="C559" s="157">
        <v>0</v>
      </c>
      <c r="D559" s="8"/>
    </row>
    <row r="560" spans="1:4" ht="12.75" x14ac:dyDescent="0.2">
      <c r="A560" s="7" t="s">
        <v>1114</v>
      </c>
      <c r="B560" s="8" t="s">
        <v>1014</v>
      </c>
      <c r="C560" s="157">
        <v>0</v>
      </c>
      <c r="D560" s="8"/>
    </row>
    <row r="561" spans="1:4" ht="12.75" x14ac:dyDescent="0.2">
      <c r="A561" s="7" t="s">
        <v>1115</v>
      </c>
      <c r="B561" s="8" t="s">
        <v>1013</v>
      </c>
      <c r="C561" s="157">
        <v>0</v>
      </c>
      <c r="D561" s="8"/>
    </row>
    <row r="562" spans="1:4" ht="12.75" x14ac:dyDescent="0.2">
      <c r="A562" s="7" t="s">
        <v>1116</v>
      </c>
      <c r="B562" s="8" t="s">
        <v>1037</v>
      </c>
      <c r="C562" s="157">
        <v>0</v>
      </c>
      <c r="D562" s="8"/>
    </row>
    <row r="563" spans="1:4" ht="12.75" x14ac:dyDescent="0.2">
      <c r="A563" s="7" t="s">
        <v>1117</v>
      </c>
      <c r="B563" s="8" t="s">
        <v>1020</v>
      </c>
      <c r="C563" s="157">
        <v>0</v>
      </c>
      <c r="D563" s="8"/>
    </row>
    <row r="564" spans="1:4" ht="12.75" x14ac:dyDescent="0.2">
      <c r="A564" s="7" t="s">
        <v>1118</v>
      </c>
      <c r="B564" s="8" t="s">
        <v>1024</v>
      </c>
      <c r="C564" s="157">
        <v>0</v>
      </c>
      <c r="D564" s="8"/>
    </row>
    <row r="565" spans="1:4" ht="12.75" x14ac:dyDescent="0.2">
      <c r="A565" s="7" t="s">
        <v>1119</v>
      </c>
      <c r="B565" s="8" t="s">
        <v>1022</v>
      </c>
      <c r="C565" s="157">
        <v>0</v>
      </c>
      <c r="D565" s="8"/>
    </row>
    <row r="566" spans="1:4" ht="12.75" x14ac:dyDescent="0.2">
      <c r="A566" s="7" t="s">
        <v>1120</v>
      </c>
      <c r="B566" s="8" t="s">
        <v>1016</v>
      </c>
      <c r="C566" s="157">
        <v>0</v>
      </c>
      <c r="D566" s="8"/>
    </row>
    <row r="567" spans="1:4" ht="12.75" x14ac:dyDescent="0.2">
      <c r="A567" s="7" t="s">
        <v>1121</v>
      </c>
      <c r="B567" s="8" t="s">
        <v>1019</v>
      </c>
      <c r="C567" s="157">
        <v>0</v>
      </c>
      <c r="D567" s="8"/>
    </row>
    <row r="568" spans="1:4" ht="27.75" customHeight="1" x14ac:dyDescent="0.2">
      <c r="A568" s="7" t="s">
        <v>1122</v>
      </c>
      <c r="B568" s="8" t="s">
        <v>1027</v>
      </c>
      <c r="C568" s="157">
        <v>0</v>
      </c>
      <c r="D568" s="8"/>
    </row>
    <row r="569" spans="1:4" ht="27.75" customHeight="1" x14ac:dyDescent="0.2">
      <c r="A569" s="7" t="s">
        <v>1123</v>
      </c>
      <c r="B569" s="8" t="s">
        <v>1015</v>
      </c>
      <c r="C569" s="157">
        <v>0</v>
      </c>
      <c r="D569" s="8"/>
    </row>
    <row r="570" spans="1:4" ht="27.75" customHeight="1" x14ac:dyDescent="0.2">
      <c r="A570" s="7" t="s">
        <v>1124</v>
      </c>
      <c r="B570" s="8" t="s">
        <v>1032</v>
      </c>
      <c r="C570" s="157">
        <v>0</v>
      </c>
      <c r="D570" s="8"/>
    </row>
    <row r="571" spans="1:4" ht="27.75" customHeight="1" x14ac:dyDescent="0.2">
      <c r="A571" s="7"/>
      <c r="B571" s="8"/>
      <c r="C571" s="157"/>
      <c r="D571" s="8"/>
    </row>
    <row r="572" spans="1:4" ht="27.75" customHeight="1" x14ac:dyDescent="0.2">
      <c r="A572" s="7"/>
      <c r="B572" s="8"/>
      <c r="C572" s="157"/>
      <c r="D572" s="8"/>
    </row>
    <row r="573" spans="1:4" ht="27.75" customHeight="1" x14ac:dyDescent="0.2">
      <c r="A573" s="7"/>
      <c r="B573" s="8"/>
      <c r="C573" s="157"/>
      <c r="D573" s="8"/>
    </row>
    <row r="574" spans="1:4" ht="27.75" customHeight="1" x14ac:dyDescent="0.2">
      <c r="A574" s="7"/>
      <c r="B574" s="8"/>
      <c r="C574" s="157"/>
      <c r="D574" s="8"/>
    </row>
    <row r="575" spans="1:4" ht="27.75" customHeight="1" x14ac:dyDescent="0.2">
      <c r="A575" s="7"/>
      <c r="B575" s="8"/>
      <c r="C575" s="157"/>
      <c r="D575" s="8"/>
    </row>
    <row r="576" spans="1:4" ht="27.75" customHeight="1" x14ac:dyDescent="0.2">
      <c r="A576" s="7"/>
      <c r="B576" s="8"/>
      <c r="C576" s="157"/>
      <c r="D576" s="8"/>
    </row>
    <row r="577" spans="1:4" ht="27.75" customHeight="1" x14ac:dyDescent="0.2">
      <c r="A577" s="7"/>
      <c r="B577" s="8"/>
      <c r="C577" s="157"/>
      <c r="D577" s="8"/>
    </row>
    <row r="578" spans="1:4" ht="27.75" customHeight="1" x14ac:dyDescent="0.2">
      <c r="A578" s="7"/>
      <c r="B578" s="8"/>
      <c r="C578" s="157"/>
      <c r="D578" s="8"/>
    </row>
    <row r="579" spans="1:4" ht="27.75" customHeight="1" x14ac:dyDescent="0.2">
      <c r="A579" s="7"/>
      <c r="B579" s="8"/>
      <c r="C579" s="157"/>
      <c r="D579" s="8"/>
    </row>
    <row r="580" spans="1:4" ht="27.75" customHeight="1" x14ac:dyDescent="0.2">
      <c r="A580" s="7"/>
      <c r="B580" s="8"/>
      <c r="C580" s="157"/>
      <c r="D580" s="8"/>
    </row>
    <row r="581" spans="1:4" ht="27.75" customHeight="1" x14ac:dyDescent="0.2">
      <c r="A581" s="7"/>
      <c r="B581" s="8"/>
      <c r="C581" s="157"/>
      <c r="D581" s="8"/>
    </row>
    <row r="582" spans="1:4" ht="27.75" customHeight="1" x14ac:dyDescent="0.2">
      <c r="A582" s="7"/>
      <c r="B582" s="8"/>
      <c r="C582" s="157"/>
      <c r="D582" s="8"/>
    </row>
    <row r="583" spans="1:4" ht="27.75" customHeight="1" x14ac:dyDescent="0.2">
      <c r="A583" s="7"/>
      <c r="B583" s="8"/>
      <c r="C583" s="157"/>
      <c r="D583" s="8"/>
    </row>
    <row r="584" spans="1:4" ht="27.75" customHeight="1" x14ac:dyDescent="0.2">
      <c r="A584" s="7"/>
      <c r="B584" s="8"/>
      <c r="C584" s="157"/>
      <c r="D584" s="8"/>
    </row>
    <row r="585" spans="1:4" ht="27.75" customHeight="1" x14ac:dyDescent="0.2">
      <c r="A585" s="7"/>
      <c r="B585" s="8"/>
      <c r="C585" s="157"/>
      <c r="D585" s="8"/>
    </row>
    <row r="586" spans="1:4" ht="27.75" customHeight="1" x14ac:dyDescent="0.2">
      <c r="A586" s="7"/>
      <c r="B586" s="8"/>
      <c r="C586" s="157"/>
      <c r="D586" s="8"/>
    </row>
    <row r="587" spans="1:4" ht="27.75" customHeight="1" x14ac:dyDescent="0.2">
      <c r="A587" s="7"/>
      <c r="B587" s="8"/>
      <c r="C587" s="157"/>
      <c r="D587" s="8"/>
    </row>
    <row r="588" spans="1:4" ht="27.75" customHeight="1" x14ac:dyDescent="0.2">
      <c r="A588" s="7"/>
      <c r="B588" s="8"/>
      <c r="C588" s="157"/>
      <c r="D588" s="8"/>
    </row>
    <row r="589" spans="1:4" ht="27.75" customHeight="1" x14ac:dyDescent="0.2">
      <c r="A589" s="7"/>
      <c r="B589" s="8"/>
      <c r="C589" s="157"/>
      <c r="D589" s="8"/>
    </row>
    <row r="590" spans="1:4" ht="27.75" customHeight="1" x14ac:dyDescent="0.2">
      <c r="A590" s="7"/>
      <c r="B590" s="8"/>
      <c r="C590" s="157"/>
      <c r="D590" s="8"/>
    </row>
    <row r="591" spans="1:4" ht="27.75" customHeight="1" x14ac:dyDescent="0.2">
      <c r="A591" s="7"/>
      <c r="B591" s="8"/>
      <c r="C591" s="157"/>
      <c r="D591" s="8"/>
    </row>
    <row r="592" spans="1:4" ht="27.75" customHeight="1" x14ac:dyDescent="0.2">
      <c r="A592" s="7"/>
      <c r="B592" s="8"/>
      <c r="C592" s="157"/>
      <c r="D592" s="8"/>
    </row>
    <row r="593" spans="1:4" ht="27.75" customHeight="1" x14ac:dyDescent="0.2">
      <c r="A593" s="7"/>
      <c r="B593" s="8"/>
      <c r="C593" s="157"/>
      <c r="D593" s="8"/>
    </row>
    <row r="594" spans="1:4" ht="27.75" customHeight="1" x14ac:dyDescent="0.2">
      <c r="A594" s="7"/>
      <c r="B594" s="8"/>
      <c r="C594" s="157"/>
      <c r="D594" s="8"/>
    </row>
    <row r="595" spans="1:4" ht="27.75" customHeight="1" x14ac:dyDescent="0.2">
      <c r="A595" s="7"/>
      <c r="B595" s="8"/>
      <c r="C595" s="157"/>
      <c r="D595" s="8"/>
    </row>
    <row r="596" spans="1:4" ht="27.75" customHeight="1" x14ac:dyDescent="0.2">
      <c r="A596" s="7"/>
      <c r="B596" s="8"/>
      <c r="C596" s="157"/>
      <c r="D596" s="8"/>
    </row>
    <row r="597" spans="1:4" ht="27.75" customHeight="1" x14ac:dyDescent="0.2">
      <c r="A597" s="7"/>
      <c r="B597" s="8"/>
      <c r="C597" s="157"/>
      <c r="D597" s="8"/>
    </row>
    <row r="598" spans="1:4" ht="27.75" customHeight="1" x14ac:dyDescent="0.2">
      <c r="A598" s="7"/>
      <c r="B598" s="8"/>
      <c r="C598" s="157"/>
      <c r="D598" s="8"/>
    </row>
    <row r="599" spans="1:4" ht="27.75" customHeight="1" x14ac:dyDescent="0.2">
      <c r="A599" s="7"/>
      <c r="B599" s="8"/>
      <c r="C599" s="157"/>
      <c r="D599" s="8"/>
    </row>
    <row r="600" spans="1:4" ht="27.75" customHeight="1" x14ac:dyDescent="0.2">
      <c r="A600" s="7"/>
      <c r="B600" s="8"/>
      <c r="C600" s="157"/>
      <c r="D600" s="8"/>
    </row>
    <row r="601" spans="1:4" ht="27.75" customHeight="1" x14ac:dyDescent="0.2">
      <c r="A601" s="7"/>
      <c r="B601" s="8"/>
      <c r="C601" s="157"/>
      <c r="D601" s="8"/>
    </row>
    <row r="602" spans="1:4" ht="27.75" customHeight="1" x14ac:dyDescent="0.2">
      <c r="A602" s="7"/>
      <c r="B602" s="8"/>
      <c r="C602" s="157"/>
      <c r="D602" s="8"/>
    </row>
    <row r="603" spans="1:4" ht="27.75" customHeight="1" x14ac:dyDescent="0.2">
      <c r="A603" s="7"/>
      <c r="B603" s="8"/>
      <c r="C603" s="157"/>
      <c r="D603" s="8"/>
    </row>
    <row r="604" spans="1:4" ht="27.75" customHeight="1" x14ac:dyDescent="0.2">
      <c r="A604" s="7"/>
      <c r="B604" s="8"/>
      <c r="C604" s="157"/>
      <c r="D604" s="8"/>
    </row>
    <row r="605" spans="1:4" ht="27.75" customHeight="1" x14ac:dyDescent="0.2">
      <c r="A605" s="7"/>
      <c r="B605" s="8"/>
      <c r="C605" s="157"/>
      <c r="D605" s="8"/>
    </row>
    <row r="606" spans="1:4" ht="27.75" customHeight="1" x14ac:dyDescent="0.2">
      <c r="A606" s="7"/>
      <c r="B606" s="8"/>
      <c r="C606" s="157"/>
      <c r="D606" s="8"/>
    </row>
    <row r="607" spans="1:4" ht="27.75" customHeight="1" x14ac:dyDescent="0.2">
      <c r="A607" s="7"/>
      <c r="B607" s="8"/>
      <c r="C607" s="157"/>
      <c r="D607" s="8"/>
    </row>
    <row r="608" spans="1:4" ht="27.75" customHeight="1" x14ac:dyDescent="0.2">
      <c r="A608" s="7"/>
      <c r="B608" s="8"/>
      <c r="C608" s="157"/>
      <c r="D608" s="8"/>
    </row>
    <row r="609" spans="1:4" ht="27.75" customHeight="1" x14ac:dyDescent="0.2">
      <c r="A609" s="7"/>
      <c r="B609" s="8"/>
      <c r="C609" s="157"/>
      <c r="D609" s="8"/>
    </row>
    <row r="610" spans="1:4" ht="27.75" customHeight="1" x14ac:dyDescent="0.2">
      <c r="A610" s="7"/>
      <c r="B610" s="8"/>
      <c r="C610" s="157"/>
      <c r="D610" s="8"/>
    </row>
    <row r="611" spans="1:4" ht="27.75" customHeight="1" x14ac:dyDescent="0.2">
      <c r="A611" s="7"/>
      <c r="B611" s="8"/>
      <c r="C611" s="157"/>
      <c r="D611" s="8"/>
    </row>
    <row r="612" spans="1:4" ht="27.75" customHeight="1" x14ac:dyDescent="0.2">
      <c r="A612" s="7"/>
      <c r="B612" s="8"/>
      <c r="C612" s="157"/>
      <c r="D612" s="8"/>
    </row>
    <row r="613" spans="1:4" ht="27.75" customHeight="1" x14ac:dyDescent="0.2">
      <c r="A613" s="7"/>
      <c r="B613" s="8"/>
      <c r="C613" s="157"/>
      <c r="D613" s="8"/>
    </row>
    <row r="614" spans="1:4" ht="27.75" customHeight="1" x14ac:dyDescent="0.2">
      <c r="A614" s="7"/>
      <c r="B614" s="8"/>
      <c r="C614" s="157"/>
      <c r="D614" s="8"/>
    </row>
    <row r="615" spans="1:4" ht="27.75" customHeight="1" x14ac:dyDescent="0.2">
      <c r="A615" s="7"/>
      <c r="B615" s="8"/>
      <c r="C615" s="157"/>
      <c r="D615" s="8"/>
    </row>
    <row r="616" spans="1:4" ht="27.75" customHeight="1" x14ac:dyDescent="0.2">
      <c r="A616" s="7"/>
      <c r="B616" s="8"/>
      <c r="C616" s="157"/>
      <c r="D616" s="8"/>
    </row>
    <row r="617" spans="1:4" ht="27.75" customHeight="1" x14ac:dyDescent="0.2">
      <c r="A617" s="7"/>
      <c r="B617" s="8"/>
      <c r="C617" s="157"/>
      <c r="D617" s="8"/>
    </row>
    <row r="618" spans="1:4" ht="27.75" customHeight="1" x14ac:dyDescent="0.2">
      <c r="A618" s="7"/>
      <c r="B618" s="8"/>
      <c r="C618" s="157"/>
      <c r="D618" s="8"/>
    </row>
    <row r="619" spans="1:4" ht="27.75" customHeight="1" x14ac:dyDescent="0.2">
      <c r="A619" s="7"/>
      <c r="B619" s="8"/>
      <c r="C619" s="157"/>
      <c r="D619" s="8"/>
    </row>
    <row r="620" spans="1:4" ht="27.75" customHeight="1" x14ac:dyDescent="0.2">
      <c r="A620" s="7"/>
      <c r="B620" s="8"/>
      <c r="C620" s="157"/>
      <c r="D620" s="8"/>
    </row>
    <row r="621" spans="1:4" ht="27.75" customHeight="1" x14ac:dyDescent="0.2">
      <c r="A621" s="7"/>
      <c r="B621" s="8"/>
      <c r="C621" s="157"/>
      <c r="D621" s="8"/>
    </row>
    <row r="622" spans="1:4" ht="27.75" customHeight="1" x14ac:dyDescent="0.2">
      <c r="A622" s="7"/>
      <c r="B622" s="8"/>
      <c r="C622" s="157"/>
      <c r="D622" s="8"/>
    </row>
    <row r="623" spans="1:4" ht="27.75" customHeight="1" x14ac:dyDescent="0.2">
      <c r="A623" s="7"/>
      <c r="B623" s="8"/>
      <c r="C623" s="157"/>
      <c r="D623" s="8"/>
    </row>
    <row r="624" spans="1:4" ht="27.75" customHeight="1" x14ac:dyDescent="0.2">
      <c r="A624" s="7"/>
      <c r="B624" s="8"/>
      <c r="C624" s="157"/>
      <c r="D624" s="8"/>
    </row>
    <row r="625" spans="1:4" ht="27.75" customHeight="1" x14ac:dyDescent="0.2">
      <c r="A625" s="7"/>
      <c r="B625" s="8"/>
      <c r="C625" s="157"/>
      <c r="D625" s="8"/>
    </row>
    <row r="626" spans="1:4" ht="27.75" customHeight="1" x14ac:dyDescent="0.2">
      <c r="A626" s="7"/>
      <c r="B626" s="8"/>
      <c r="C626" s="157"/>
      <c r="D626" s="8"/>
    </row>
    <row r="627" spans="1:4" ht="27.75" customHeight="1" x14ac:dyDescent="0.2">
      <c r="A627" s="7"/>
      <c r="B627" s="8"/>
      <c r="C627" s="157"/>
      <c r="D627" s="8"/>
    </row>
    <row r="628" spans="1:4" ht="27.75" customHeight="1" x14ac:dyDescent="0.2">
      <c r="A628" s="7"/>
      <c r="B628" s="8"/>
      <c r="C628" s="157"/>
      <c r="D628" s="8"/>
    </row>
    <row r="629" spans="1:4" ht="27.75" customHeight="1" x14ac:dyDescent="0.2">
      <c r="A629" s="7"/>
      <c r="B629" s="8"/>
      <c r="C629" s="157"/>
      <c r="D629" s="8"/>
    </row>
    <row r="630" spans="1:4" ht="27.75" customHeight="1" x14ac:dyDescent="0.2">
      <c r="A630" s="7"/>
      <c r="B630" s="8"/>
      <c r="C630" s="157"/>
      <c r="D630" s="8"/>
    </row>
    <row r="631" spans="1:4" ht="27.75" customHeight="1" x14ac:dyDescent="0.2">
      <c r="A631" s="7"/>
      <c r="B631" s="8"/>
      <c r="C631" s="157"/>
      <c r="D631" s="8"/>
    </row>
    <row r="632" spans="1:4" ht="27.75" customHeight="1" x14ac:dyDescent="0.2">
      <c r="A632" s="7"/>
      <c r="B632" s="8"/>
      <c r="C632" s="157"/>
      <c r="D632" s="8"/>
    </row>
    <row r="633" spans="1:4" ht="27.75" customHeight="1" x14ac:dyDescent="0.2">
      <c r="A633" s="7"/>
      <c r="B633" s="8"/>
      <c r="C633" s="157"/>
      <c r="D633" s="8"/>
    </row>
    <row r="634" spans="1:4" ht="27.75" customHeight="1" x14ac:dyDescent="0.2">
      <c r="A634" s="7"/>
      <c r="B634" s="8"/>
      <c r="C634" s="157"/>
      <c r="D634" s="8"/>
    </row>
    <row r="635" spans="1:4" ht="27.75" customHeight="1" x14ac:dyDescent="0.2">
      <c r="A635" s="7"/>
      <c r="B635" s="8"/>
      <c r="C635" s="157"/>
      <c r="D635" s="8"/>
    </row>
    <row r="636" spans="1:4" ht="27.75" customHeight="1" x14ac:dyDescent="0.2">
      <c r="A636" s="7"/>
      <c r="B636" s="8"/>
      <c r="C636" s="157"/>
      <c r="D636" s="8"/>
    </row>
    <row r="637" spans="1:4" ht="27.75" customHeight="1" x14ac:dyDescent="0.2">
      <c r="A637" s="7"/>
      <c r="B637" s="8"/>
      <c r="C637" s="157"/>
      <c r="D637" s="8"/>
    </row>
    <row r="638" spans="1:4" ht="27.75" customHeight="1" x14ac:dyDescent="0.2">
      <c r="A638" s="7"/>
      <c r="B638" s="8"/>
      <c r="C638" s="157"/>
      <c r="D638" s="8"/>
    </row>
    <row r="639" spans="1:4" ht="27.75" customHeight="1" x14ac:dyDescent="0.2">
      <c r="A639" s="7"/>
      <c r="B639" s="8"/>
      <c r="C639" s="157"/>
      <c r="D639" s="8"/>
    </row>
    <row r="640" spans="1:4" ht="27.75" customHeight="1" x14ac:dyDescent="0.2">
      <c r="A640" s="7"/>
      <c r="B640" s="8"/>
      <c r="C640" s="157"/>
      <c r="D640" s="8"/>
    </row>
    <row r="641" spans="1:4" ht="27.75" customHeight="1" x14ac:dyDescent="0.2">
      <c r="A641" s="7"/>
      <c r="B641" s="8"/>
      <c r="C641" s="157"/>
      <c r="D641" s="8"/>
    </row>
    <row r="642" spans="1:4" ht="27.75" customHeight="1" x14ac:dyDescent="0.2">
      <c r="A642" s="7"/>
      <c r="B642" s="8"/>
      <c r="C642" s="157"/>
      <c r="D642" s="8"/>
    </row>
    <row r="643" spans="1:4" ht="27.75" customHeight="1" x14ac:dyDescent="0.2">
      <c r="A643" s="7"/>
      <c r="B643" s="8"/>
      <c r="C643" s="157"/>
      <c r="D643" s="8"/>
    </row>
    <row r="644" spans="1:4" ht="27.75" customHeight="1" x14ac:dyDescent="0.2">
      <c r="A644" s="7"/>
      <c r="B644" s="8"/>
      <c r="C644" s="157"/>
      <c r="D644" s="8"/>
    </row>
    <row r="645" spans="1:4" ht="27.75" customHeight="1" x14ac:dyDescent="0.2">
      <c r="A645" s="7"/>
      <c r="B645" s="8"/>
      <c r="C645" s="157"/>
      <c r="D645" s="8"/>
    </row>
    <row r="646" spans="1:4" ht="27.75" customHeight="1" x14ac:dyDescent="0.2">
      <c r="A646" s="7"/>
      <c r="B646" s="8"/>
      <c r="C646" s="157"/>
      <c r="D646" s="8"/>
    </row>
    <row r="647" spans="1:4" ht="27.75" customHeight="1" x14ac:dyDescent="0.2">
      <c r="A647" s="7"/>
      <c r="B647" s="8"/>
      <c r="C647" s="157"/>
      <c r="D647" s="8"/>
    </row>
    <row r="648" spans="1:4" ht="27.75" customHeight="1" x14ac:dyDescent="0.2">
      <c r="A648" s="7"/>
      <c r="B648" s="8"/>
      <c r="C648" s="157"/>
      <c r="D648" s="8"/>
    </row>
    <row r="649" spans="1:4" ht="27.75" customHeight="1" x14ac:dyDescent="0.2">
      <c r="A649" s="7"/>
      <c r="B649" s="8"/>
      <c r="C649" s="157"/>
      <c r="D649" s="8"/>
    </row>
    <row r="650" spans="1:4" ht="27.75" customHeight="1" x14ac:dyDescent="0.2">
      <c r="A650" s="7"/>
      <c r="B650" s="8"/>
      <c r="C650" s="157"/>
      <c r="D650" s="8"/>
    </row>
    <row r="651" spans="1:4" ht="27.75" customHeight="1" x14ac:dyDescent="0.2">
      <c r="A651" s="7"/>
      <c r="B651" s="8"/>
      <c r="C651" s="157"/>
      <c r="D651" s="8"/>
    </row>
    <row r="652" spans="1:4" ht="27.75" customHeight="1" x14ac:dyDescent="0.2">
      <c r="A652" s="7"/>
      <c r="B652" s="8"/>
      <c r="C652" s="157"/>
      <c r="D652" s="8"/>
    </row>
    <row r="653" spans="1:4" ht="27.75" customHeight="1" x14ac:dyDescent="0.2">
      <c r="A653" s="7"/>
      <c r="B653" s="8"/>
      <c r="C653" s="157"/>
      <c r="D653" s="8"/>
    </row>
    <row r="654" spans="1:4" ht="27.75" customHeight="1" x14ac:dyDescent="0.2">
      <c r="A654" s="7"/>
      <c r="B654" s="8"/>
      <c r="C654" s="157"/>
      <c r="D654" s="8"/>
    </row>
    <row r="655" spans="1:4" ht="27.75" customHeight="1" x14ac:dyDescent="0.2">
      <c r="A655" s="7"/>
      <c r="B655" s="8"/>
      <c r="C655" s="157"/>
      <c r="D655" s="8"/>
    </row>
    <row r="656" spans="1:4" ht="27.75" customHeight="1" x14ac:dyDescent="0.2">
      <c r="A656" s="7"/>
      <c r="B656" s="8"/>
      <c r="C656" s="157"/>
      <c r="D656" s="8"/>
    </row>
    <row r="657" spans="1:4" ht="27.75" customHeight="1" x14ac:dyDescent="0.2">
      <c r="A657" s="7"/>
      <c r="B657" s="8"/>
      <c r="C657" s="157"/>
      <c r="D657" s="8"/>
    </row>
    <row r="658" spans="1:4" ht="27.75" customHeight="1" x14ac:dyDescent="0.2">
      <c r="A658" s="7"/>
      <c r="B658" s="8"/>
      <c r="C658" s="157"/>
      <c r="D658" s="8"/>
    </row>
    <row r="659" spans="1:4" ht="27.75" customHeight="1" x14ac:dyDescent="0.2">
      <c r="A659" s="7"/>
      <c r="B659" s="8"/>
      <c r="C659" s="157"/>
      <c r="D659" s="8"/>
    </row>
    <row r="660" spans="1:4" ht="27.75" customHeight="1" x14ac:dyDescent="0.2">
      <c r="A660" s="7"/>
      <c r="B660" s="8"/>
      <c r="C660" s="157"/>
      <c r="D660" s="8"/>
    </row>
    <row r="661" spans="1:4" ht="27.75" customHeight="1" x14ac:dyDescent="0.2">
      <c r="A661" s="7"/>
      <c r="B661" s="8"/>
      <c r="C661" s="157"/>
      <c r="D661" s="8"/>
    </row>
    <row r="662" spans="1:4" ht="27.75" customHeight="1" x14ac:dyDescent="0.2">
      <c r="A662" s="7"/>
      <c r="B662" s="8"/>
      <c r="C662" s="157"/>
      <c r="D662" s="8"/>
    </row>
    <row r="663" spans="1:4" ht="27.75" customHeight="1" x14ac:dyDescent="0.2">
      <c r="A663" s="7"/>
      <c r="B663" s="8"/>
      <c r="C663" s="157"/>
      <c r="D663" s="8"/>
    </row>
    <row r="664" spans="1:4" ht="27.75" customHeight="1" x14ac:dyDescent="0.2">
      <c r="A664" s="7"/>
      <c r="B664" s="8"/>
      <c r="C664" s="157"/>
      <c r="D664" s="8"/>
    </row>
    <row r="665" spans="1:4" ht="27.75" customHeight="1" x14ac:dyDescent="0.2">
      <c r="A665" s="7"/>
      <c r="B665" s="8"/>
      <c r="C665" s="157"/>
      <c r="D665" s="8"/>
    </row>
    <row r="666" spans="1:4" ht="27.75" customHeight="1" x14ac:dyDescent="0.2">
      <c r="A666" s="7"/>
      <c r="B666" s="8"/>
      <c r="C666" s="157"/>
      <c r="D666" s="8"/>
    </row>
    <row r="667" spans="1:4" ht="27.75" customHeight="1" x14ac:dyDescent="0.2">
      <c r="A667" s="7"/>
      <c r="B667" s="8"/>
      <c r="C667" s="157"/>
      <c r="D667" s="8"/>
    </row>
    <row r="668" spans="1:4" ht="27.75" customHeight="1" x14ac:dyDescent="0.2">
      <c r="A668" s="7"/>
      <c r="B668" s="8"/>
      <c r="C668" s="157"/>
      <c r="D668" s="8"/>
    </row>
    <row r="669" spans="1:4" ht="27.75" customHeight="1" x14ac:dyDescent="0.2">
      <c r="A669" s="7"/>
      <c r="B669" s="8"/>
      <c r="C669" s="157"/>
      <c r="D669" s="8"/>
    </row>
    <row r="670" spans="1:4" ht="27.75" customHeight="1" x14ac:dyDescent="0.2">
      <c r="A670" s="7"/>
      <c r="B670" s="8"/>
      <c r="C670" s="157"/>
      <c r="D670" s="8"/>
    </row>
    <row r="671" spans="1:4" ht="27.75" customHeight="1" x14ac:dyDescent="0.2">
      <c r="A671" s="7"/>
      <c r="B671" s="8"/>
      <c r="C671" s="157"/>
      <c r="D671" s="8"/>
    </row>
    <row r="672" spans="1:4" ht="27.75" customHeight="1" x14ac:dyDescent="0.2">
      <c r="A672" s="7"/>
      <c r="B672" s="8"/>
      <c r="C672" s="157"/>
      <c r="D672" s="8"/>
    </row>
    <row r="673" spans="1:4" ht="27.75" customHeight="1" x14ac:dyDescent="0.2">
      <c r="A673" s="7"/>
      <c r="B673" s="8"/>
      <c r="C673" s="157"/>
      <c r="D673" s="8"/>
    </row>
    <row r="674" spans="1:4" ht="27.75" customHeight="1" x14ac:dyDescent="0.2">
      <c r="A674" s="7"/>
      <c r="B674" s="8"/>
      <c r="C674" s="157"/>
      <c r="D674" s="8"/>
    </row>
    <row r="675" spans="1:4" ht="27.75" customHeight="1" x14ac:dyDescent="0.2">
      <c r="A675" s="7"/>
      <c r="B675" s="8"/>
      <c r="C675" s="157"/>
      <c r="D675" s="8"/>
    </row>
    <row r="676" spans="1:4" ht="27.75" customHeight="1" x14ac:dyDescent="0.2">
      <c r="A676" s="7"/>
      <c r="B676" s="8"/>
      <c r="C676" s="157"/>
      <c r="D676" s="8"/>
    </row>
    <row r="677" spans="1:4" ht="27.75" customHeight="1" x14ac:dyDescent="0.2">
      <c r="A677" s="7"/>
      <c r="B677" s="8"/>
      <c r="C677" s="157"/>
      <c r="D677" s="8"/>
    </row>
    <row r="678" spans="1:4" ht="27.75" customHeight="1" x14ac:dyDescent="0.2">
      <c r="A678" s="7"/>
      <c r="B678" s="8"/>
      <c r="C678" s="157"/>
      <c r="D678" s="8"/>
    </row>
    <row r="679" spans="1:4" ht="27.75" customHeight="1" x14ac:dyDescent="0.2">
      <c r="A679" s="7"/>
      <c r="B679" s="8"/>
      <c r="C679" s="157"/>
      <c r="D679" s="8"/>
    </row>
    <row r="680" spans="1:4" ht="27.75" customHeight="1" x14ac:dyDescent="0.2">
      <c r="A680" s="7"/>
      <c r="B680" s="8"/>
      <c r="C680" s="157"/>
      <c r="D680" s="8"/>
    </row>
    <row r="681" spans="1:4" ht="27.75" customHeight="1" x14ac:dyDescent="0.2">
      <c r="A681" s="7"/>
      <c r="B681" s="8"/>
      <c r="C681" s="157"/>
      <c r="D681" s="8"/>
    </row>
    <row r="682" spans="1:4" ht="27.75" customHeight="1" x14ac:dyDescent="0.2">
      <c r="A682" s="7"/>
      <c r="B682" s="8"/>
      <c r="C682" s="157"/>
      <c r="D682" s="8"/>
    </row>
    <row r="683" spans="1:4" ht="27.75" customHeight="1" x14ac:dyDescent="0.2">
      <c r="A683" s="7"/>
      <c r="B683" s="8"/>
      <c r="C683" s="157"/>
      <c r="D683" s="8"/>
    </row>
    <row r="684" spans="1:4" ht="27.75" customHeight="1" x14ac:dyDescent="0.2">
      <c r="A684" s="7"/>
      <c r="B684" s="8"/>
      <c r="C684" s="157"/>
      <c r="D684" s="8"/>
    </row>
    <row r="685" spans="1:4" ht="27.75" customHeight="1" x14ac:dyDescent="0.2">
      <c r="A685" s="7"/>
      <c r="B685" s="8"/>
      <c r="C685" s="157"/>
      <c r="D685" s="8"/>
    </row>
    <row r="686" spans="1:4" ht="27.75" customHeight="1" x14ac:dyDescent="0.2">
      <c r="A686" s="7"/>
      <c r="B686" s="8"/>
      <c r="C686" s="157"/>
      <c r="D686" s="8"/>
    </row>
    <row r="687" spans="1:4" ht="27.75" customHeight="1" x14ac:dyDescent="0.2">
      <c r="A687" s="7"/>
      <c r="B687" s="8"/>
      <c r="C687" s="157"/>
      <c r="D687" s="8"/>
    </row>
    <row r="688" spans="1:4" ht="27.75" customHeight="1" x14ac:dyDescent="0.2">
      <c r="A688" s="7"/>
      <c r="B688" s="8"/>
      <c r="C688" s="157"/>
      <c r="D688" s="8"/>
    </row>
    <row r="689" spans="1:4" ht="27.75" customHeight="1" x14ac:dyDescent="0.2">
      <c r="A689" s="7"/>
      <c r="B689" s="8"/>
      <c r="C689" s="157"/>
      <c r="D689" s="8"/>
    </row>
    <row r="690" spans="1:4" ht="27.75" customHeight="1" x14ac:dyDescent="0.2">
      <c r="A690" s="7"/>
      <c r="B690" s="8"/>
      <c r="C690" s="157"/>
      <c r="D690" s="8"/>
    </row>
    <row r="691" spans="1:4" ht="27.75" customHeight="1" x14ac:dyDescent="0.2">
      <c r="A691" s="7"/>
      <c r="B691" s="8"/>
      <c r="C691" s="157"/>
      <c r="D691" s="8"/>
    </row>
    <row r="692" spans="1:4" ht="27.75" customHeight="1" x14ac:dyDescent="0.2">
      <c r="A692" s="7"/>
      <c r="B692" s="8"/>
      <c r="C692" s="157"/>
      <c r="D692" s="8"/>
    </row>
    <row r="693" spans="1:4" ht="27.75" customHeight="1" x14ac:dyDescent="0.2">
      <c r="A693" s="7"/>
      <c r="B693" s="8"/>
      <c r="C693" s="157"/>
      <c r="D693" s="8"/>
    </row>
    <row r="694" spans="1:4" ht="27.75" customHeight="1" x14ac:dyDescent="0.2">
      <c r="A694" s="7"/>
      <c r="B694" s="8"/>
      <c r="C694" s="157"/>
      <c r="D694" s="8"/>
    </row>
    <row r="695" spans="1:4" ht="27.75" customHeight="1" x14ac:dyDescent="0.2">
      <c r="A695" s="7"/>
      <c r="B695" s="8"/>
      <c r="C695" s="157"/>
      <c r="D695" s="8"/>
    </row>
    <row r="696" spans="1:4" ht="27.75" customHeight="1" x14ac:dyDescent="0.2">
      <c r="A696" s="7"/>
      <c r="B696" s="8"/>
      <c r="C696" s="157"/>
      <c r="D696" s="8"/>
    </row>
    <row r="697" spans="1:4" ht="27.75" customHeight="1" x14ac:dyDescent="0.2">
      <c r="A697" s="7"/>
      <c r="B697" s="8"/>
      <c r="C697" s="157"/>
      <c r="D697" s="8"/>
    </row>
    <row r="698" spans="1:4" ht="27.75" customHeight="1" x14ac:dyDescent="0.2">
      <c r="A698" s="7"/>
      <c r="B698" s="8"/>
      <c r="C698" s="157"/>
      <c r="D698" s="8"/>
    </row>
    <row r="699" spans="1:4" ht="27.75" customHeight="1" x14ac:dyDescent="0.2">
      <c r="A699" s="7"/>
      <c r="B699" s="8"/>
      <c r="C699" s="157"/>
      <c r="D699" s="8"/>
    </row>
    <row r="700" spans="1:4" ht="27.75" customHeight="1" x14ac:dyDescent="0.2">
      <c r="A700" s="7"/>
      <c r="B700" s="8"/>
      <c r="C700" s="157"/>
      <c r="D700" s="8"/>
    </row>
    <row r="701" spans="1:4" ht="27.75" customHeight="1" x14ac:dyDescent="0.2">
      <c r="A701" s="7"/>
      <c r="B701" s="8"/>
      <c r="C701" s="157"/>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55" customWidth="1"/>
    <col min="2" max="2" width="11.5703125" style="55" customWidth="1"/>
    <col min="3" max="3" width="37.42578125" style="55" bestFit="1" customWidth="1"/>
    <col min="4" max="4" width="40.5703125" style="56" bestFit="1" customWidth="1"/>
    <col min="5" max="6" width="4.7109375" style="55" customWidth="1"/>
    <col min="7" max="7" width="29.140625" style="55" bestFit="1" customWidth="1"/>
    <col min="8" max="8" width="11.5703125" style="55"/>
    <col min="9" max="9" width="60.28515625" style="55" customWidth="1"/>
    <col min="10" max="16384" width="11.5703125" style="55"/>
  </cols>
  <sheetData>
    <row r="1" spans="1:2" ht="26.25" customHeight="1" x14ac:dyDescent="0.2">
      <c r="A1" s="294" t="s">
        <v>88</v>
      </c>
      <c r="B1" s="294"/>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54" customFormat="1" ht="51" x14ac:dyDescent="0.2">
      <c r="A28" s="91" t="s">
        <v>241</v>
      </c>
      <c r="B28" s="91" t="s">
        <v>242</v>
      </c>
      <c r="C28" s="91" t="s">
        <v>243</v>
      </c>
      <c r="D28" s="91" t="s">
        <v>244</v>
      </c>
      <c r="E28" s="57"/>
      <c r="F28" s="57"/>
      <c r="G28" s="91" t="s">
        <v>465</v>
      </c>
      <c r="H28" s="91" t="s">
        <v>466</v>
      </c>
      <c r="I28" s="91" t="s">
        <v>467</v>
      </c>
    </row>
    <row r="29" spans="1:9" x14ac:dyDescent="0.2">
      <c r="A29" s="162">
        <v>3</v>
      </c>
      <c r="B29" s="163">
        <v>166</v>
      </c>
      <c r="C29" s="164" t="s">
        <v>245</v>
      </c>
      <c r="D29" s="165" t="s">
        <v>246</v>
      </c>
      <c r="H29" s="166">
        <v>40057</v>
      </c>
      <c r="I29" s="167" t="s">
        <v>468</v>
      </c>
    </row>
    <row r="30" spans="1:9" x14ac:dyDescent="0.2">
      <c r="A30" s="162">
        <v>4</v>
      </c>
      <c r="B30" s="163">
        <v>168</v>
      </c>
      <c r="C30" s="164" t="s">
        <v>245</v>
      </c>
      <c r="D30" s="165" t="s">
        <v>246</v>
      </c>
      <c r="G30" s="167" t="s">
        <v>469</v>
      </c>
      <c r="H30" s="166">
        <v>40275</v>
      </c>
      <c r="I30" s="168" t="s">
        <v>473</v>
      </c>
    </row>
    <row r="31" spans="1:9" x14ac:dyDescent="0.2">
      <c r="A31" s="162">
        <v>5</v>
      </c>
      <c r="B31" s="163">
        <v>100</v>
      </c>
      <c r="C31" s="164" t="s">
        <v>247</v>
      </c>
      <c r="D31" s="165" t="s">
        <v>246</v>
      </c>
      <c r="G31" s="169" t="s">
        <v>476</v>
      </c>
      <c r="H31" s="166">
        <v>40347</v>
      </c>
      <c r="I31" s="55" t="s">
        <v>470</v>
      </c>
    </row>
    <row r="32" spans="1:9" x14ac:dyDescent="0.2">
      <c r="A32" s="162">
        <v>6</v>
      </c>
      <c r="B32" s="163">
        <v>257</v>
      </c>
      <c r="C32" s="164" t="s">
        <v>248</v>
      </c>
      <c r="D32" s="165" t="s">
        <v>246</v>
      </c>
      <c r="G32" s="168" t="s">
        <v>477</v>
      </c>
      <c r="H32" s="166">
        <v>41166</v>
      </c>
      <c r="I32" s="168" t="s">
        <v>478</v>
      </c>
    </row>
    <row r="33" spans="1:9" x14ac:dyDescent="0.2">
      <c r="A33" s="162">
        <v>7</v>
      </c>
      <c r="B33" s="163">
        <v>158</v>
      </c>
      <c r="C33" s="164" t="s">
        <v>248</v>
      </c>
      <c r="D33" s="165" t="s">
        <v>246</v>
      </c>
      <c r="G33" s="169" t="s">
        <v>471</v>
      </c>
      <c r="H33" s="166">
        <v>41178</v>
      </c>
      <c r="I33" s="168" t="s">
        <v>472</v>
      </c>
    </row>
    <row r="34" spans="1:9" x14ac:dyDescent="0.2">
      <c r="A34" s="162">
        <v>8</v>
      </c>
      <c r="B34" s="163">
        <v>159</v>
      </c>
      <c r="C34" s="164" t="s">
        <v>248</v>
      </c>
      <c r="D34" s="165" t="s">
        <v>246</v>
      </c>
      <c r="G34" s="167" t="s">
        <v>1128</v>
      </c>
      <c r="H34" s="166">
        <v>41758</v>
      </c>
      <c r="I34" s="55" t="s">
        <v>1129</v>
      </c>
    </row>
    <row r="35" spans="1:9" x14ac:dyDescent="0.2">
      <c r="A35" s="162">
        <v>9</v>
      </c>
      <c r="B35" s="163">
        <v>1111</v>
      </c>
      <c r="C35" s="164" t="s">
        <v>248</v>
      </c>
      <c r="D35" s="165" t="s">
        <v>246</v>
      </c>
      <c r="G35" s="55" t="s">
        <v>1130</v>
      </c>
      <c r="H35" s="166">
        <v>41758</v>
      </c>
      <c r="I35" s="167" t="s">
        <v>1131</v>
      </c>
    </row>
    <row r="36" spans="1:9" x14ac:dyDescent="0.2">
      <c r="A36" s="162">
        <v>10</v>
      </c>
      <c r="B36" s="163">
        <v>1104</v>
      </c>
      <c r="C36" s="164" t="s">
        <v>248</v>
      </c>
      <c r="D36" s="165" t="s">
        <v>246</v>
      </c>
      <c r="G36" s="55" t="s">
        <v>1130</v>
      </c>
      <c r="H36" s="166">
        <v>41944</v>
      </c>
      <c r="I36" s="167" t="s">
        <v>1132</v>
      </c>
    </row>
    <row r="37" spans="1:9" x14ac:dyDescent="0.2">
      <c r="A37" s="162">
        <v>11</v>
      </c>
      <c r="B37" s="163">
        <v>1112</v>
      </c>
      <c r="C37" s="164" t="s">
        <v>248</v>
      </c>
      <c r="D37" s="165" t="s">
        <v>246</v>
      </c>
    </row>
    <row r="38" spans="1:9" x14ac:dyDescent="0.2">
      <c r="A38" s="162">
        <v>12</v>
      </c>
      <c r="B38" s="163">
        <v>1116</v>
      </c>
      <c r="C38" s="164" t="s">
        <v>248</v>
      </c>
      <c r="D38" s="165" t="s">
        <v>246</v>
      </c>
    </row>
    <row r="39" spans="1:9" x14ac:dyDescent="0.2">
      <c r="A39" s="162">
        <v>13</v>
      </c>
      <c r="B39" s="163">
        <v>139</v>
      </c>
      <c r="C39" s="164" t="s">
        <v>249</v>
      </c>
      <c r="D39" s="165" t="s">
        <v>492</v>
      </c>
    </row>
    <row r="40" spans="1:9" x14ac:dyDescent="0.2">
      <c r="A40" s="162">
        <v>15</v>
      </c>
      <c r="B40" s="163">
        <v>152</v>
      </c>
      <c r="C40" s="164" t="s">
        <v>249</v>
      </c>
      <c r="D40" s="165" t="s">
        <v>492</v>
      </c>
    </row>
    <row r="41" spans="1:9" x14ac:dyDescent="0.2">
      <c r="A41" s="162">
        <v>16</v>
      </c>
      <c r="B41" s="163">
        <v>113</v>
      </c>
      <c r="C41" s="164" t="s">
        <v>250</v>
      </c>
      <c r="D41" s="165" t="s">
        <v>493</v>
      </c>
    </row>
    <row r="42" spans="1:9" x14ac:dyDescent="0.2">
      <c r="A42" s="162">
        <v>17</v>
      </c>
      <c r="B42" s="163">
        <v>125</v>
      </c>
      <c r="C42" s="164" t="s">
        <v>250</v>
      </c>
      <c r="D42" s="165" t="s">
        <v>493</v>
      </c>
    </row>
    <row r="43" spans="1:9" x14ac:dyDescent="0.2">
      <c r="A43" s="162">
        <v>18</v>
      </c>
      <c r="B43" s="163">
        <v>126</v>
      </c>
      <c r="C43" s="164" t="s">
        <v>250</v>
      </c>
      <c r="D43" s="165" t="s">
        <v>493</v>
      </c>
    </row>
    <row r="44" spans="1:9" x14ac:dyDescent="0.2">
      <c r="A44" s="162">
        <v>19</v>
      </c>
      <c r="B44" s="163">
        <v>127</v>
      </c>
      <c r="C44" s="164" t="s">
        <v>250</v>
      </c>
      <c r="D44" s="165" t="s">
        <v>493</v>
      </c>
    </row>
    <row r="45" spans="1:9" x14ac:dyDescent="0.2">
      <c r="A45" s="162">
        <v>20</v>
      </c>
      <c r="B45" s="163">
        <v>129</v>
      </c>
      <c r="C45" s="164" t="s">
        <v>250</v>
      </c>
      <c r="D45" s="165" t="s">
        <v>493</v>
      </c>
    </row>
    <row r="46" spans="1:9" x14ac:dyDescent="0.2">
      <c r="A46" s="162">
        <v>21</v>
      </c>
      <c r="B46" s="163">
        <v>130</v>
      </c>
      <c r="C46" s="164" t="s">
        <v>250</v>
      </c>
      <c r="D46" s="165" t="s">
        <v>493</v>
      </c>
    </row>
    <row r="47" spans="1:9" x14ac:dyDescent="0.2">
      <c r="A47" s="162">
        <v>22</v>
      </c>
      <c r="B47" s="163">
        <v>131</v>
      </c>
      <c r="C47" s="164" t="s">
        <v>250</v>
      </c>
      <c r="D47" s="165" t="s">
        <v>493</v>
      </c>
    </row>
    <row r="48" spans="1:9" x14ac:dyDescent="0.2">
      <c r="A48" s="162">
        <v>23</v>
      </c>
      <c r="B48" s="163">
        <v>136</v>
      </c>
      <c r="C48" s="164" t="s">
        <v>251</v>
      </c>
      <c r="D48" s="165" t="s">
        <v>494</v>
      </c>
    </row>
    <row r="49" spans="1:4" x14ac:dyDescent="0.2">
      <c r="A49" s="162">
        <v>24</v>
      </c>
      <c r="B49" s="163">
        <v>137</v>
      </c>
      <c r="C49" s="164" t="s">
        <v>251</v>
      </c>
      <c r="D49" s="165" t="s">
        <v>493</v>
      </c>
    </row>
    <row r="50" spans="1:4" x14ac:dyDescent="0.2">
      <c r="A50" s="162">
        <v>25</v>
      </c>
      <c r="B50" s="163">
        <v>138</v>
      </c>
      <c r="C50" s="164" t="s">
        <v>251</v>
      </c>
      <c r="D50" s="165" t="s">
        <v>493</v>
      </c>
    </row>
    <row r="51" spans="1:4" x14ac:dyDescent="0.2">
      <c r="A51" s="162">
        <v>26</v>
      </c>
      <c r="B51" s="163">
        <v>141</v>
      </c>
      <c r="C51" s="164" t="s">
        <v>251</v>
      </c>
      <c r="D51" s="165" t="s">
        <v>246</v>
      </c>
    </row>
    <row r="52" spans="1:4" x14ac:dyDescent="0.2">
      <c r="A52" s="162">
        <v>28</v>
      </c>
      <c r="B52" s="163">
        <v>143</v>
      </c>
      <c r="C52" s="164" t="s">
        <v>251</v>
      </c>
      <c r="D52" s="165" t="s">
        <v>246</v>
      </c>
    </row>
    <row r="53" spans="1:4" x14ac:dyDescent="0.2">
      <c r="A53" s="162">
        <v>29</v>
      </c>
      <c r="B53" s="163">
        <v>144</v>
      </c>
      <c r="C53" s="164" t="s">
        <v>251</v>
      </c>
      <c r="D53" s="165" t="s">
        <v>492</v>
      </c>
    </row>
    <row r="54" spans="1:4" x14ac:dyDescent="0.2">
      <c r="A54" s="162">
        <v>30</v>
      </c>
      <c r="B54" s="163">
        <v>145</v>
      </c>
      <c r="C54" s="164" t="s">
        <v>251</v>
      </c>
      <c r="D54" s="165" t="s">
        <v>246</v>
      </c>
    </row>
    <row r="55" spans="1:4" x14ac:dyDescent="0.2">
      <c r="A55" s="162">
        <v>31</v>
      </c>
      <c r="B55" s="163">
        <v>146</v>
      </c>
      <c r="C55" s="164" t="s">
        <v>251</v>
      </c>
      <c r="D55" s="165" t="s">
        <v>246</v>
      </c>
    </row>
    <row r="56" spans="1:4" x14ac:dyDescent="0.2">
      <c r="A56" s="162">
        <v>32</v>
      </c>
      <c r="B56" s="163">
        <v>147</v>
      </c>
      <c r="C56" s="164" t="s">
        <v>251</v>
      </c>
      <c r="D56" s="165" t="s">
        <v>246</v>
      </c>
    </row>
    <row r="57" spans="1:4" x14ac:dyDescent="0.2">
      <c r="A57" s="162">
        <v>33</v>
      </c>
      <c r="B57" s="163">
        <v>228</v>
      </c>
      <c r="C57" s="164" t="s">
        <v>251</v>
      </c>
      <c r="D57" s="165" t="s">
        <v>494</v>
      </c>
    </row>
    <row r="58" spans="1:4" x14ac:dyDescent="0.2">
      <c r="A58" s="162">
        <v>34</v>
      </c>
      <c r="B58" s="163">
        <v>149</v>
      </c>
      <c r="C58" s="164" t="s">
        <v>251</v>
      </c>
      <c r="D58" s="165" t="s">
        <v>494</v>
      </c>
    </row>
    <row r="59" spans="1:4" x14ac:dyDescent="0.2">
      <c r="A59" s="162">
        <v>35</v>
      </c>
      <c r="B59" s="163">
        <v>150</v>
      </c>
      <c r="C59" s="164" t="s">
        <v>251</v>
      </c>
      <c r="D59" s="165" t="s">
        <v>246</v>
      </c>
    </row>
    <row r="60" spans="1:4" x14ac:dyDescent="0.2">
      <c r="A60" s="162">
        <v>36</v>
      </c>
      <c r="B60" s="163">
        <v>151</v>
      </c>
      <c r="C60" s="164" t="s">
        <v>251</v>
      </c>
      <c r="D60" s="165" t="s">
        <v>493</v>
      </c>
    </row>
    <row r="61" spans="1:4" x14ac:dyDescent="0.2">
      <c r="A61" s="162">
        <v>37</v>
      </c>
      <c r="B61" s="163">
        <v>153</v>
      </c>
      <c r="C61" s="164" t="s">
        <v>251</v>
      </c>
      <c r="D61" s="165" t="s">
        <v>493</v>
      </c>
    </row>
    <row r="62" spans="1:4" x14ac:dyDescent="0.2">
      <c r="A62" s="162">
        <v>38</v>
      </c>
      <c r="B62" s="163">
        <v>154</v>
      </c>
      <c r="C62" s="164" t="s">
        <v>251</v>
      </c>
      <c r="D62" s="165" t="s">
        <v>246</v>
      </c>
    </row>
    <row r="63" spans="1:4" x14ac:dyDescent="0.2">
      <c r="A63" s="162">
        <v>39</v>
      </c>
      <c r="B63" s="163">
        <v>155</v>
      </c>
      <c r="C63" s="164" t="s">
        <v>251</v>
      </c>
      <c r="D63" s="165" t="s">
        <v>246</v>
      </c>
    </row>
    <row r="64" spans="1:4" x14ac:dyDescent="0.2">
      <c r="A64" s="162">
        <v>40</v>
      </c>
      <c r="B64" s="163">
        <v>157</v>
      </c>
      <c r="C64" s="164" t="s">
        <v>250</v>
      </c>
      <c r="D64" s="165" t="s">
        <v>493</v>
      </c>
    </row>
    <row r="65" spans="1:4" x14ac:dyDescent="0.2">
      <c r="A65" s="162">
        <v>41</v>
      </c>
      <c r="B65" s="163">
        <v>171</v>
      </c>
      <c r="C65" s="164" t="s">
        <v>252</v>
      </c>
      <c r="D65" s="165" t="s">
        <v>493</v>
      </c>
    </row>
    <row r="66" spans="1:4" x14ac:dyDescent="0.2">
      <c r="A66" s="162">
        <v>42</v>
      </c>
      <c r="B66" s="163">
        <v>173</v>
      </c>
      <c r="C66" s="164" t="s">
        <v>253</v>
      </c>
      <c r="D66" s="165" t="s">
        <v>493</v>
      </c>
    </row>
    <row r="67" spans="1:4" x14ac:dyDescent="0.2">
      <c r="A67" s="162">
        <v>43</v>
      </c>
      <c r="B67" s="163">
        <v>174</v>
      </c>
      <c r="C67" s="164" t="s">
        <v>253</v>
      </c>
      <c r="D67" s="165" t="s">
        <v>493</v>
      </c>
    </row>
    <row r="68" spans="1:4" x14ac:dyDescent="0.2">
      <c r="A68" s="162">
        <v>44</v>
      </c>
      <c r="B68" s="163">
        <v>185</v>
      </c>
      <c r="C68" s="164" t="s">
        <v>252</v>
      </c>
      <c r="D68" s="165" t="s">
        <v>493</v>
      </c>
    </row>
    <row r="69" spans="1:4" x14ac:dyDescent="0.2">
      <c r="A69" s="162">
        <v>45</v>
      </c>
      <c r="B69" s="163">
        <v>19</v>
      </c>
      <c r="C69" s="164" t="s">
        <v>254</v>
      </c>
      <c r="D69" s="165" t="s">
        <v>246</v>
      </c>
    </row>
    <row r="70" spans="1:4" x14ac:dyDescent="0.2">
      <c r="A70" s="162">
        <v>46</v>
      </c>
      <c r="B70" s="163">
        <v>78</v>
      </c>
      <c r="C70" s="164" t="s">
        <v>255</v>
      </c>
      <c r="D70" s="165" t="s">
        <v>246</v>
      </c>
    </row>
    <row r="71" spans="1:4" x14ac:dyDescent="0.2">
      <c r="A71" s="162">
        <v>47</v>
      </c>
      <c r="B71" s="163">
        <v>15</v>
      </c>
      <c r="C71" s="164" t="s">
        <v>256</v>
      </c>
      <c r="D71" s="165" t="s">
        <v>246</v>
      </c>
    </row>
    <row r="72" spans="1:4" x14ac:dyDescent="0.2">
      <c r="A72" s="162">
        <v>48</v>
      </c>
      <c r="B72" s="163">
        <v>79</v>
      </c>
      <c r="C72" s="164" t="s">
        <v>257</v>
      </c>
      <c r="D72" s="165" t="s">
        <v>492</v>
      </c>
    </row>
    <row r="73" spans="1:4" x14ac:dyDescent="0.2">
      <c r="A73" s="162">
        <v>49</v>
      </c>
      <c r="B73" s="163">
        <v>128</v>
      </c>
      <c r="C73" s="164" t="s">
        <v>250</v>
      </c>
      <c r="D73" s="165" t="s">
        <v>246</v>
      </c>
    </row>
    <row r="74" spans="1:4" x14ac:dyDescent="0.2">
      <c r="A74" s="162">
        <v>50</v>
      </c>
      <c r="B74" s="163">
        <v>14</v>
      </c>
      <c r="C74" s="164" t="s">
        <v>258</v>
      </c>
      <c r="D74" s="165" t="s">
        <v>246</v>
      </c>
    </row>
    <row r="75" spans="1:4" x14ac:dyDescent="0.2">
      <c r="A75" s="162">
        <v>51</v>
      </c>
      <c r="B75" s="163">
        <v>112</v>
      </c>
      <c r="C75" s="164" t="s">
        <v>259</v>
      </c>
      <c r="D75" s="165">
        <v>1</v>
      </c>
    </row>
    <row r="76" spans="1:4" x14ac:dyDescent="0.2">
      <c r="A76" s="162">
        <v>51</v>
      </c>
      <c r="B76" s="163">
        <v>120</v>
      </c>
      <c r="C76" s="164" t="s">
        <v>259</v>
      </c>
      <c r="D76" s="165">
        <v>2</v>
      </c>
    </row>
    <row r="77" spans="1:4" x14ac:dyDescent="0.2">
      <c r="A77" s="162">
        <v>52</v>
      </c>
      <c r="B77" s="163">
        <v>114</v>
      </c>
      <c r="C77" s="164" t="s">
        <v>260</v>
      </c>
      <c r="D77" s="165" t="s">
        <v>492</v>
      </c>
    </row>
    <row r="78" spans="1:4" x14ac:dyDescent="0.2">
      <c r="A78" s="162">
        <v>53</v>
      </c>
      <c r="B78" s="163">
        <v>115</v>
      </c>
      <c r="C78" s="164" t="s">
        <v>260</v>
      </c>
      <c r="D78" s="165" t="s">
        <v>492</v>
      </c>
    </row>
    <row r="79" spans="1:4" x14ac:dyDescent="0.2">
      <c r="A79" s="162">
        <v>55</v>
      </c>
      <c r="B79" s="163">
        <v>117</v>
      </c>
      <c r="C79" s="164" t="s">
        <v>260</v>
      </c>
      <c r="D79" s="165" t="s">
        <v>492</v>
      </c>
    </row>
    <row r="80" spans="1:4" x14ac:dyDescent="0.2">
      <c r="A80" s="162">
        <v>56</v>
      </c>
      <c r="B80" s="163">
        <v>118</v>
      </c>
      <c r="C80" s="164" t="s">
        <v>260</v>
      </c>
      <c r="D80" s="165" t="s">
        <v>492</v>
      </c>
    </row>
    <row r="81" spans="1:4" x14ac:dyDescent="0.2">
      <c r="A81" s="162">
        <v>57</v>
      </c>
      <c r="B81" s="163">
        <v>119</v>
      </c>
      <c r="C81" s="164" t="s">
        <v>260</v>
      </c>
      <c r="D81" s="165" t="s">
        <v>246</v>
      </c>
    </row>
    <row r="82" spans="1:4" x14ac:dyDescent="0.2">
      <c r="A82" s="162">
        <v>58</v>
      </c>
      <c r="B82" s="163">
        <v>21</v>
      </c>
      <c r="C82" s="164" t="s">
        <v>261</v>
      </c>
      <c r="D82" s="165">
        <v>1</v>
      </c>
    </row>
    <row r="83" spans="1:4" x14ac:dyDescent="0.2">
      <c r="A83" s="162">
        <v>58</v>
      </c>
      <c r="B83" s="163">
        <v>175</v>
      </c>
      <c r="C83" s="164" t="s">
        <v>261</v>
      </c>
      <c r="D83" s="165">
        <v>1</v>
      </c>
    </row>
    <row r="84" spans="1:4" x14ac:dyDescent="0.2">
      <c r="A84" s="162">
        <v>59</v>
      </c>
      <c r="B84" s="163">
        <v>121</v>
      </c>
      <c r="C84" s="164" t="s">
        <v>260</v>
      </c>
      <c r="D84" s="165" t="s">
        <v>492</v>
      </c>
    </row>
    <row r="85" spans="1:4" x14ac:dyDescent="0.2">
      <c r="A85" s="162">
        <v>60</v>
      </c>
      <c r="B85" s="163">
        <v>122</v>
      </c>
      <c r="C85" s="164" t="s">
        <v>260</v>
      </c>
      <c r="D85" s="165" t="s">
        <v>246</v>
      </c>
    </row>
    <row r="86" spans="1:4" x14ac:dyDescent="0.2">
      <c r="A86" s="162">
        <v>62</v>
      </c>
      <c r="B86" s="163">
        <v>1119</v>
      </c>
      <c r="C86" s="164" t="s">
        <v>262</v>
      </c>
      <c r="D86" s="165" t="s">
        <v>495</v>
      </c>
    </row>
    <row r="87" spans="1:4" x14ac:dyDescent="0.2">
      <c r="A87" s="162">
        <v>63</v>
      </c>
      <c r="B87" s="163">
        <v>172</v>
      </c>
      <c r="C87" s="164" t="s">
        <v>253</v>
      </c>
      <c r="D87" s="165" t="s">
        <v>492</v>
      </c>
    </row>
    <row r="88" spans="1:4" x14ac:dyDescent="0.2">
      <c r="A88" s="162">
        <v>64</v>
      </c>
      <c r="B88" s="163">
        <v>1105</v>
      </c>
      <c r="C88" s="164" t="s">
        <v>260</v>
      </c>
      <c r="D88" s="165" t="s">
        <v>246</v>
      </c>
    </row>
    <row r="89" spans="1:4" x14ac:dyDescent="0.2">
      <c r="A89" s="162">
        <v>65</v>
      </c>
      <c r="B89" s="163">
        <v>10</v>
      </c>
      <c r="C89" s="164" t="s">
        <v>263</v>
      </c>
      <c r="D89" s="165" t="s">
        <v>246</v>
      </c>
    </row>
    <row r="90" spans="1:4" x14ac:dyDescent="0.2">
      <c r="A90" s="162">
        <v>66</v>
      </c>
      <c r="B90" s="163">
        <v>1106</v>
      </c>
      <c r="C90" s="164" t="s">
        <v>263</v>
      </c>
      <c r="D90" s="165" t="s">
        <v>246</v>
      </c>
    </row>
    <row r="91" spans="1:4" x14ac:dyDescent="0.2">
      <c r="A91" s="162">
        <v>67</v>
      </c>
      <c r="B91" s="163">
        <v>102</v>
      </c>
      <c r="C91" s="164" t="s">
        <v>264</v>
      </c>
      <c r="D91" s="165" t="s">
        <v>493</v>
      </c>
    </row>
    <row r="92" spans="1:4" x14ac:dyDescent="0.2">
      <c r="A92" s="162">
        <v>71</v>
      </c>
      <c r="B92" s="163">
        <v>109</v>
      </c>
      <c r="C92" s="164" t="s">
        <v>264</v>
      </c>
      <c r="D92" s="165" t="s">
        <v>246</v>
      </c>
    </row>
    <row r="93" spans="1:4" x14ac:dyDescent="0.2">
      <c r="A93" s="162">
        <v>72</v>
      </c>
      <c r="B93" s="163">
        <v>111</v>
      </c>
      <c r="C93" s="164" t="s">
        <v>264</v>
      </c>
      <c r="D93" s="165" t="s">
        <v>246</v>
      </c>
    </row>
    <row r="94" spans="1:4" x14ac:dyDescent="0.2">
      <c r="A94" s="162">
        <v>73</v>
      </c>
      <c r="B94" s="163">
        <v>156</v>
      </c>
      <c r="C94" s="164" t="s">
        <v>264</v>
      </c>
      <c r="D94" s="165" t="s">
        <v>493</v>
      </c>
    </row>
    <row r="95" spans="1:4" x14ac:dyDescent="0.2">
      <c r="A95" s="162">
        <v>74</v>
      </c>
      <c r="B95" s="163">
        <v>17</v>
      </c>
      <c r="C95" s="164" t="s">
        <v>265</v>
      </c>
      <c r="D95" s="165" t="s">
        <v>246</v>
      </c>
    </row>
    <row r="96" spans="1:4" x14ac:dyDescent="0.2">
      <c r="A96" s="162">
        <v>75</v>
      </c>
      <c r="B96" s="163">
        <v>62</v>
      </c>
      <c r="C96" s="164" t="s">
        <v>266</v>
      </c>
      <c r="D96" s="165" t="s">
        <v>246</v>
      </c>
    </row>
    <row r="97" spans="1:4" x14ac:dyDescent="0.2">
      <c r="A97" s="162">
        <v>76</v>
      </c>
      <c r="B97" s="163">
        <v>63</v>
      </c>
      <c r="C97" s="164" t="s">
        <v>266</v>
      </c>
      <c r="D97" s="165" t="s">
        <v>246</v>
      </c>
    </row>
    <row r="98" spans="1:4" x14ac:dyDescent="0.2">
      <c r="A98" s="162">
        <v>77</v>
      </c>
      <c r="B98" s="163">
        <v>134</v>
      </c>
      <c r="C98" s="164" t="s">
        <v>266</v>
      </c>
      <c r="D98" s="165" t="s">
        <v>246</v>
      </c>
    </row>
    <row r="99" spans="1:4" x14ac:dyDescent="0.2">
      <c r="A99" s="162">
        <v>78</v>
      </c>
      <c r="B99" s="163">
        <v>13</v>
      </c>
      <c r="C99" s="164" t="s">
        <v>267</v>
      </c>
      <c r="D99" s="165" t="s">
        <v>246</v>
      </c>
    </row>
    <row r="100" spans="1:4" x14ac:dyDescent="0.2">
      <c r="A100" s="162">
        <v>79</v>
      </c>
      <c r="B100" s="163">
        <v>97</v>
      </c>
      <c r="C100" s="164" t="s">
        <v>268</v>
      </c>
      <c r="D100" s="165">
        <v>2</v>
      </c>
    </row>
    <row r="101" spans="1:4" x14ac:dyDescent="0.2">
      <c r="A101" s="162">
        <v>79</v>
      </c>
      <c r="B101" s="163">
        <v>164</v>
      </c>
      <c r="C101" s="164" t="s">
        <v>268</v>
      </c>
      <c r="D101" s="165">
        <v>1</v>
      </c>
    </row>
    <row r="102" spans="1:4" x14ac:dyDescent="0.2">
      <c r="A102" s="162">
        <v>80</v>
      </c>
      <c r="B102" s="163">
        <v>96</v>
      </c>
      <c r="C102" s="164" t="s">
        <v>269</v>
      </c>
      <c r="D102" s="165" t="s">
        <v>246</v>
      </c>
    </row>
    <row r="103" spans="1:4" x14ac:dyDescent="0.2">
      <c r="A103" s="162">
        <v>81</v>
      </c>
      <c r="B103" s="163">
        <v>60</v>
      </c>
      <c r="C103" s="164" t="s">
        <v>270</v>
      </c>
      <c r="D103" s="165" t="s">
        <v>246</v>
      </c>
    </row>
    <row r="104" spans="1:4" x14ac:dyDescent="0.2">
      <c r="A104" s="162">
        <v>82</v>
      </c>
      <c r="B104" s="163">
        <v>83</v>
      </c>
      <c r="C104" s="164" t="s">
        <v>271</v>
      </c>
      <c r="D104" s="165" t="s">
        <v>246</v>
      </c>
    </row>
    <row r="105" spans="1:4" x14ac:dyDescent="0.2">
      <c r="A105" s="162">
        <v>83</v>
      </c>
      <c r="B105" s="163">
        <v>84</v>
      </c>
      <c r="C105" s="164" t="s">
        <v>271</v>
      </c>
      <c r="D105" s="165" t="s">
        <v>246</v>
      </c>
    </row>
    <row r="106" spans="1:4" x14ac:dyDescent="0.2">
      <c r="A106" s="162">
        <v>84</v>
      </c>
      <c r="B106" s="163">
        <v>85</v>
      </c>
      <c r="C106" s="164" t="s">
        <v>271</v>
      </c>
      <c r="D106" s="165" t="s">
        <v>246</v>
      </c>
    </row>
    <row r="107" spans="1:4" x14ac:dyDescent="0.2">
      <c r="A107" s="162">
        <v>85</v>
      </c>
      <c r="B107" s="163">
        <v>86</v>
      </c>
      <c r="C107" s="164" t="s">
        <v>271</v>
      </c>
      <c r="D107" s="165" t="s">
        <v>246</v>
      </c>
    </row>
    <row r="108" spans="1:4" x14ac:dyDescent="0.2">
      <c r="A108" s="162">
        <v>86</v>
      </c>
      <c r="B108" s="163">
        <v>1107</v>
      </c>
      <c r="C108" s="164" t="s">
        <v>271</v>
      </c>
      <c r="D108" s="165" t="s">
        <v>246</v>
      </c>
    </row>
    <row r="109" spans="1:4" x14ac:dyDescent="0.2">
      <c r="A109" s="162">
        <v>87</v>
      </c>
      <c r="B109" s="163">
        <v>1109</v>
      </c>
      <c r="C109" s="164" t="s">
        <v>271</v>
      </c>
      <c r="D109" s="165" t="s">
        <v>246</v>
      </c>
    </row>
    <row r="110" spans="1:4" x14ac:dyDescent="0.2">
      <c r="A110" s="162">
        <v>88</v>
      </c>
      <c r="B110" s="163">
        <v>1113</v>
      </c>
      <c r="C110" s="164" t="s">
        <v>271</v>
      </c>
      <c r="D110" s="165" t="s">
        <v>246</v>
      </c>
    </row>
    <row r="111" spans="1:4" x14ac:dyDescent="0.2">
      <c r="A111" s="162">
        <v>91</v>
      </c>
      <c r="B111" s="163">
        <v>3</v>
      </c>
      <c r="C111" s="164" t="s">
        <v>272</v>
      </c>
      <c r="D111" s="165" t="s">
        <v>246</v>
      </c>
    </row>
    <row r="112" spans="1:4" x14ac:dyDescent="0.2">
      <c r="A112" s="162">
        <v>92</v>
      </c>
      <c r="B112" s="163">
        <v>4</v>
      </c>
      <c r="C112" s="164" t="s">
        <v>272</v>
      </c>
      <c r="D112" s="165" t="s">
        <v>246</v>
      </c>
    </row>
    <row r="113" spans="1:4" x14ac:dyDescent="0.2">
      <c r="A113" s="162">
        <v>93</v>
      </c>
      <c r="B113" s="163">
        <v>30</v>
      </c>
      <c r="C113" s="164" t="s">
        <v>273</v>
      </c>
      <c r="D113" s="165">
        <v>1</v>
      </c>
    </row>
    <row r="114" spans="1:4" x14ac:dyDescent="0.2">
      <c r="A114" s="162">
        <v>93</v>
      </c>
      <c r="B114" s="163">
        <v>214</v>
      </c>
      <c r="C114" s="164" t="s">
        <v>273</v>
      </c>
      <c r="D114" s="165">
        <v>2</v>
      </c>
    </row>
    <row r="115" spans="1:4" x14ac:dyDescent="0.2">
      <c r="A115" s="162">
        <v>94</v>
      </c>
      <c r="B115" s="163">
        <v>1108</v>
      </c>
      <c r="C115" s="164" t="s">
        <v>272</v>
      </c>
      <c r="D115" s="165" t="s">
        <v>246</v>
      </c>
    </row>
    <row r="116" spans="1:4" x14ac:dyDescent="0.2">
      <c r="A116" s="162">
        <v>95</v>
      </c>
      <c r="B116" s="163">
        <v>1110</v>
      </c>
      <c r="C116" s="164" t="s">
        <v>272</v>
      </c>
      <c r="D116" s="165" t="s">
        <v>246</v>
      </c>
    </row>
    <row r="117" spans="1:4" x14ac:dyDescent="0.2">
      <c r="A117" s="162">
        <v>96</v>
      </c>
      <c r="B117" s="163">
        <v>1114</v>
      </c>
      <c r="C117" s="164" t="s">
        <v>272</v>
      </c>
      <c r="D117" s="165" t="s">
        <v>246</v>
      </c>
    </row>
    <row r="118" spans="1:4" x14ac:dyDescent="0.2">
      <c r="A118" s="162">
        <v>97</v>
      </c>
      <c r="B118" s="163">
        <v>54</v>
      </c>
      <c r="C118" s="164" t="s">
        <v>274</v>
      </c>
      <c r="D118" s="165" t="s">
        <v>246</v>
      </c>
    </row>
    <row r="119" spans="1:4" x14ac:dyDescent="0.2">
      <c r="A119" s="162">
        <v>98</v>
      </c>
      <c r="B119" s="163">
        <v>12</v>
      </c>
      <c r="C119" s="164" t="s">
        <v>275</v>
      </c>
      <c r="D119" s="165" t="s">
        <v>246</v>
      </c>
    </row>
    <row r="120" spans="1:4" x14ac:dyDescent="0.2">
      <c r="A120" s="162">
        <v>99</v>
      </c>
      <c r="B120" s="163">
        <v>75</v>
      </c>
      <c r="C120" s="164" t="s">
        <v>276</v>
      </c>
      <c r="D120" s="165" t="s">
        <v>492</v>
      </c>
    </row>
    <row r="121" spans="1:4" x14ac:dyDescent="0.2">
      <c r="A121" s="162">
        <v>100</v>
      </c>
      <c r="B121" s="163">
        <v>76</v>
      </c>
      <c r="C121" s="164" t="s">
        <v>276</v>
      </c>
      <c r="D121" s="165" t="s">
        <v>492</v>
      </c>
    </row>
    <row r="122" spans="1:4" x14ac:dyDescent="0.2">
      <c r="A122" s="162">
        <v>101</v>
      </c>
      <c r="B122" s="163">
        <v>7</v>
      </c>
      <c r="C122" s="164" t="s">
        <v>277</v>
      </c>
      <c r="D122" s="165" t="s">
        <v>246</v>
      </c>
    </row>
    <row r="123" spans="1:4" x14ac:dyDescent="0.2">
      <c r="A123" s="162">
        <v>102</v>
      </c>
      <c r="B123" s="163">
        <v>8</v>
      </c>
      <c r="C123" s="164" t="s">
        <v>277</v>
      </c>
      <c r="D123" s="165" t="s">
        <v>246</v>
      </c>
    </row>
    <row r="124" spans="1:4" x14ac:dyDescent="0.2">
      <c r="A124" s="162">
        <v>103</v>
      </c>
      <c r="B124" s="163">
        <v>9</v>
      </c>
      <c r="C124" s="164" t="s">
        <v>277</v>
      </c>
      <c r="D124" s="165" t="s">
        <v>246</v>
      </c>
    </row>
    <row r="125" spans="1:4" x14ac:dyDescent="0.2">
      <c r="A125" s="162">
        <v>104</v>
      </c>
      <c r="B125" s="163">
        <v>61</v>
      </c>
      <c r="C125" s="164" t="s">
        <v>278</v>
      </c>
      <c r="D125" s="165" t="s">
        <v>493</v>
      </c>
    </row>
    <row r="126" spans="1:4" x14ac:dyDescent="0.2">
      <c r="A126" s="162">
        <v>105</v>
      </c>
      <c r="B126" s="163">
        <v>65</v>
      </c>
      <c r="C126" s="164" t="s">
        <v>278</v>
      </c>
      <c r="D126" s="165" t="s">
        <v>246</v>
      </c>
    </row>
    <row r="127" spans="1:4" x14ac:dyDescent="0.2">
      <c r="A127" s="162">
        <v>106</v>
      </c>
      <c r="B127" s="163">
        <v>66</v>
      </c>
      <c r="C127" s="164" t="s">
        <v>278</v>
      </c>
      <c r="D127" s="165" t="s">
        <v>493</v>
      </c>
    </row>
    <row r="128" spans="1:4" x14ac:dyDescent="0.2">
      <c r="A128" s="162">
        <v>107</v>
      </c>
      <c r="B128" s="163">
        <v>67</v>
      </c>
      <c r="C128" s="164" t="s">
        <v>278</v>
      </c>
      <c r="D128" s="165" t="s">
        <v>493</v>
      </c>
    </row>
    <row r="129" spans="1:4" x14ac:dyDescent="0.2">
      <c r="A129" s="162">
        <v>108</v>
      </c>
      <c r="B129" s="163">
        <v>68</v>
      </c>
      <c r="C129" s="164" t="s">
        <v>278</v>
      </c>
      <c r="D129" s="165" t="s">
        <v>493</v>
      </c>
    </row>
    <row r="130" spans="1:4" x14ac:dyDescent="0.2">
      <c r="A130" s="162">
        <v>109</v>
      </c>
      <c r="B130" s="163">
        <v>69</v>
      </c>
      <c r="C130" s="164" t="s">
        <v>278</v>
      </c>
      <c r="D130" s="165" t="s">
        <v>246</v>
      </c>
    </row>
    <row r="131" spans="1:4" x14ac:dyDescent="0.2">
      <c r="A131" s="162">
        <v>110</v>
      </c>
      <c r="B131" s="163">
        <v>1348</v>
      </c>
      <c r="C131" s="164" t="s">
        <v>278</v>
      </c>
      <c r="D131" s="165" t="s">
        <v>246</v>
      </c>
    </row>
    <row r="132" spans="1:4" x14ac:dyDescent="0.2">
      <c r="A132" s="162">
        <v>111</v>
      </c>
      <c r="B132" s="163">
        <v>91</v>
      </c>
      <c r="C132" s="164" t="s">
        <v>279</v>
      </c>
      <c r="D132" s="165" t="s">
        <v>246</v>
      </c>
    </row>
    <row r="133" spans="1:4" x14ac:dyDescent="0.2">
      <c r="A133" s="162">
        <v>112</v>
      </c>
      <c r="B133" s="163">
        <v>22</v>
      </c>
      <c r="C133" s="164" t="s">
        <v>280</v>
      </c>
      <c r="D133" s="165" t="s">
        <v>492</v>
      </c>
    </row>
    <row r="134" spans="1:4" x14ac:dyDescent="0.2">
      <c r="A134" s="162">
        <v>113</v>
      </c>
      <c r="B134" s="163">
        <v>23</v>
      </c>
      <c r="C134" s="164" t="s">
        <v>280</v>
      </c>
      <c r="D134" s="165" t="s">
        <v>492</v>
      </c>
    </row>
    <row r="135" spans="1:4" x14ac:dyDescent="0.2">
      <c r="A135" s="162">
        <v>115</v>
      </c>
      <c r="B135" s="163">
        <v>25</v>
      </c>
      <c r="C135" s="164" t="s">
        <v>280</v>
      </c>
      <c r="D135" s="165" t="s">
        <v>246</v>
      </c>
    </row>
    <row r="136" spans="1:4" x14ac:dyDescent="0.2">
      <c r="A136" s="162">
        <v>116</v>
      </c>
      <c r="B136" s="163">
        <v>26</v>
      </c>
      <c r="C136" s="164" t="s">
        <v>280</v>
      </c>
      <c r="D136" s="165" t="s">
        <v>246</v>
      </c>
    </row>
    <row r="137" spans="1:4" x14ac:dyDescent="0.2">
      <c r="A137" s="162">
        <v>117</v>
      </c>
      <c r="B137" s="163">
        <v>1349</v>
      </c>
      <c r="C137" s="164" t="s">
        <v>280</v>
      </c>
      <c r="D137" s="165" t="s">
        <v>246</v>
      </c>
    </row>
    <row r="138" spans="1:4" x14ac:dyDescent="0.2">
      <c r="A138" s="162">
        <v>118</v>
      </c>
      <c r="B138" s="163">
        <v>6</v>
      </c>
      <c r="C138" s="164" t="s">
        <v>281</v>
      </c>
      <c r="D138" s="165" t="s">
        <v>246</v>
      </c>
    </row>
    <row r="139" spans="1:4" x14ac:dyDescent="0.2">
      <c r="A139" s="162">
        <v>119</v>
      </c>
      <c r="B139" s="163">
        <v>1350</v>
      </c>
      <c r="C139" s="164" t="s">
        <v>281</v>
      </c>
      <c r="D139" s="165" t="s">
        <v>246</v>
      </c>
    </row>
    <row r="140" spans="1:4" x14ac:dyDescent="0.2">
      <c r="A140" s="162">
        <v>120</v>
      </c>
      <c r="B140" s="163">
        <v>11</v>
      </c>
      <c r="C140" s="164" t="s">
        <v>253</v>
      </c>
      <c r="D140" s="165" t="s">
        <v>246</v>
      </c>
    </row>
    <row r="141" spans="1:4" x14ac:dyDescent="0.2">
      <c r="A141" s="162">
        <v>121</v>
      </c>
      <c r="B141" s="163">
        <v>26</v>
      </c>
      <c r="C141" s="164" t="s">
        <v>282</v>
      </c>
      <c r="D141" s="165">
        <v>2</v>
      </c>
    </row>
    <row r="142" spans="1:4" x14ac:dyDescent="0.2">
      <c r="A142" s="162">
        <v>121</v>
      </c>
      <c r="B142" s="163">
        <v>224</v>
      </c>
      <c r="C142" s="164" t="s">
        <v>282</v>
      </c>
      <c r="D142" s="165">
        <v>1</v>
      </c>
    </row>
    <row r="143" spans="1:4" x14ac:dyDescent="0.2">
      <c r="A143" s="162">
        <v>122</v>
      </c>
      <c r="B143" s="163">
        <v>201</v>
      </c>
      <c r="C143" s="164" t="s">
        <v>283</v>
      </c>
      <c r="D143" s="165">
        <v>1</v>
      </c>
    </row>
    <row r="144" spans="1:4" x14ac:dyDescent="0.2">
      <c r="A144" s="162">
        <v>122</v>
      </c>
      <c r="B144" s="163">
        <v>245</v>
      </c>
      <c r="C144" s="164" t="s">
        <v>283</v>
      </c>
      <c r="D144" s="165">
        <v>2</v>
      </c>
    </row>
    <row r="145" spans="1:4" x14ac:dyDescent="0.2">
      <c r="A145" s="162">
        <v>123</v>
      </c>
      <c r="B145" s="163">
        <v>1307</v>
      </c>
      <c r="C145" s="164" t="s">
        <v>284</v>
      </c>
      <c r="D145" s="165">
        <v>1</v>
      </c>
    </row>
    <row r="146" spans="1:4" x14ac:dyDescent="0.2">
      <c r="A146" s="162">
        <v>124</v>
      </c>
      <c r="B146" s="163">
        <v>1319</v>
      </c>
      <c r="C146" s="164" t="s">
        <v>284</v>
      </c>
      <c r="D146" s="165">
        <v>1</v>
      </c>
    </row>
    <row r="147" spans="1:4" x14ac:dyDescent="0.2">
      <c r="A147" s="162">
        <v>125</v>
      </c>
      <c r="B147" s="163">
        <v>1315</v>
      </c>
      <c r="C147" s="164" t="s">
        <v>284</v>
      </c>
      <c r="D147" s="165">
        <v>1</v>
      </c>
    </row>
    <row r="148" spans="1:4" x14ac:dyDescent="0.2">
      <c r="A148" s="162">
        <v>126</v>
      </c>
      <c r="B148" s="163">
        <v>1193</v>
      </c>
      <c r="C148" s="164" t="s">
        <v>496</v>
      </c>
      <c r="D148" s="165">
        <v>1</v>
      </c>
    </row>
    <row r="149" spans="1:4" x14ac:dyDescent="0.2">
      <c r="A149" s="162">
        <v>126</v>
      </c>
      <c r="B149" s="163">
        <v>1194</v>
      </c>
      <c r="C149" s="164" t="s">
        <v>497</v>
      </c>
      <c r="D149" s="165">
        <v>2</v>
      </c>
    </row>
    <row r="150" spans="1:4" x14ac:dyDescent="0.2">
      <c r="A150" s="162">
        <v>127</v>
      </c>
      <c r="B150" s="163">
        <v>80</v>
      </c>
      <c r="C150" s="164" t="s">
        <v>286</v>
      </c>
      <c r="D150" s="165" t="s">
        <v>493</v>
      </c>
    </row>
    <row r="151" spans="1:4" x14ac:dyDescent="0.2">
      <c r="A151" s="162">
        <v>127</v>
      </c>
      <c r="B151" s="163">
        <v>148</v>
      </c>
      <c r="C151" s="164" t="s">
        <v>286</v>
      </c>
      <c r="D151" s="165">
        <v>1</v>
      </c>
    </row>
    <row r="152" spans="1:4" x14ac:dyDescent="0.2">
      <c r="A152" s="162">
        <v>127</v>
      </c>
      <c r="B152" s="163">
        <v>221</v>
      </c>
      <c r="C152" s="164" t="s">
        <v>286</v>
      </c>
      <c r="D152" s="170" t="s">
        <v>495</v>
      </c>
    </row>
    <row r="153" spans="1:4" x14ac:dyDescent="0.2">
      <c r="A153" s="162">
        <v>128</v>
      </c>
      <c r="B153" s="163">
        <v>1120</v>
      </c>
      <c r="C153" s="164" t="s">
        <v>287</v>
      </c>
      <c r="D153" s="165">
        <v>1</v>
      </c>
    </row>
    <row r="154" spans="1:4" x14ac:dyDescent="0.2">
      <c r="A154" s="162">
        <v>128</v>
      </c>
      <c r="B154" s="163">
        <v>1121</v>
      </c>
      <c r="C154" s="164" t="s">
        <v>287</v>
      </c>
      <c r="D154" s="165">
        <v>1</v>
      </c>
    </row>
    <row r="155" spans="1:4" x14ac:dyDescent="0.2">
      <c r="A155" s="162">
        <v>128</v>
      </c>
      <c r="B155" s="163">
        <v>1122</v>
      </c>
      <c r="C155" s="164" t="s">
        <v>287</v>
      </c>
      <c r="D155" s="165">
        <v>2</v>
      </c>
    </row>
    <row r="156" spans="1:4" x14ac:dyDescent="0.2">
      <c r="A156" s="162">
        <v>129</v>
      </c>
      <c r="B156" s="163">
        <v>169</v>
      </c>
      <c r="C156" s="164" t="s">
        <v>286</v>
      </c>
      <c r="D156" s="165">
        <v>1</v>
      </c>
    </row>
    <row r="157" spans="1:4" x14ac:dyDescent="0.2">
      <c r="A157" s="162">
        <v>129</v>
      </c>
      <c r="B157" s="163">
        <v>202</v>
      </c>
      <c r="C157" s="164" t="s">
        <v>286</v>
      </c>
      <c r="D157" s="165">
        <v>1</v>
      </c>
    </row>
    <row r="158" spans="1:4" x14ac:dyDescent="0.2">
      <c r="A158" s="162">
        <v>129</v>
      </c>
      <c r="B158" s="163">
        <v>222</v>
      </c>
      <c r="C158" s="164" t="s">
        <v>286</v>
      </c>
      <c r="D158" s="165">
        <v>2</v>
      </c>
    </row>
    <row r="159" spans="1:4" x14ac:dyDescent="0.2">
      <c r="A159" s="162">
        <v>130</v>
      </c>
      <c r="B159" s="163">
        <v>1308</v>
      </c>
      <c r="C159" s="164" t="s">
        <v>288</v>
      </c>
      <c r="D159" s="165">
        <v>1</v>
      </c>
    </row>
    <row r="160" spans="1:4" x14ac:dyDescent="0.2">
      <c r="A160" s="162">
        <v>130</v>
      </c>
      <c r="B160" s="163">
        <v>1309</v>
      </c>
      <c r="C160" s="164" t="s">
        <v>288</v>
      </c>
      <c r="D160" s="165">
        <v>1</v>
      </c>
    </row>
    <row r="161" spans="1:4" x14ac:dyDescent="0.2">
      <c r="A161" s="162">
        <v>130</v>
      </c>
      <c r="B161" s="163">
        <v>1310</v>
      </c>
      <c r="C161" s="164" t="s">
        <v>288</v>
      </c>
      <c r="D161" s="165">
        <v>2</v>
      </c>
    </row>
    <row r="162" spans="1:4" x14ac:dyDescent="0.2">
      <c r="A162" s="162">
        <v>131</v>
      </c>
      <c r="B162" s="163">
        <v>1311</v>
      </c>
      <c r="C162" s="164" t="s">
        <v>288</v>
      </c>
      <c r="D162" s="165">
        <v>1</v>
      </c>
    </row>
    <row r="163" spans="1:4" x14ac:dyDescent="0.2">
      <c r="A163" s="162">
        <v>131</v>
      </c>
      <c r="B163" s="163">
        <v>1312</v>
      </c>
      <c r="C163" s="164" t="s">
        <v>288</v>
      </c>
      <c r="D163" s="165">
        <v>1</v>
      </c>
    </row>
    <row r="164" spans="1:4" x14ac:dyDescent="0.2">
      <c r="A164" s="162">
        <v>131</v>
      </c>
      <c r="B164" s="163">
        <v>1313</v>
      </c>
      <c r="C164" s="164" t="s">
        <v>288</v>
      </c>
      <c r="D164" s="165">
        <v>2</v>
      </c>
    </row>
    <row r="165" spans="1:4" x14ac:dyDescent="0.2">
      <c r="A165" s="162">
        <v>132</v>
      </c>
      <c r="B165" s="163">
        <v>92</v>
      </c>
      <c r="C165" s="164" t="s">
        <v>289</v>
      </c>
      <c r="D165" s="165" t="s">
        <v>492</v>
      </c>
    </row>
    <row r="166" spans="1:4" x14ac:dyDescent="0.2">
      <c r="A166" s="162">
        <v>132</v>
      </c>
      <c r="B166" s="163">
        <v>210</v>
      </c>
      <c r="C166" s="164" t="s">
        <v>289</v>
      </c>
      <c r="D166" s="165">
        <v>2</v>
      </c>
    </row>
    <row r="167" spans="1:4" x14ac:dyDescent="0.2">
      <c r="A167" s="162">
        <v>132</v>
      </c>
      <c r="B167" s="163">
        <v>234</v>
      </c>
      <c r="C167" s="164" t="s">
        <v>289</v>
      </c>
      <c r="D167" s="165" t="s">
        <v>492</v>
      </c>
    </row>
    <row r="168" spans="1:4" x14ac:dyDescent="0.2">
      <c r="A168" s="162">
        <v>132</v>
      </c>
      <c r="B168" s="163">
        <v>236</v>
      </c>
      <c r="C168" s="164" t="s">
        <v>289</v>
      </c>
      <c r="D168" s="165" t="s">
        <v>492</v>
      </c>
    </row>
    <row r="169" spans="1:4" x14ac:dyDescent="0.2">
      <c r="A169" s="162">
        <v>133</v>
      </c>
      <c r="B169" s="163">
        <v>92</v>
      </c>
      <c r="C169" s="164" t="s">
        <v>289</v>
      </c>
      <c r="D169" s="165">
        <v>1</v>
      </c>
    </row>
    <row r="170" spans="1:4" x14ac:dyDescent="0.2">
      <c r="A170" s="162">
        <v>133</v>
      </c>
      <c r="B170" s="163">
        <v>210</v>
      </c>
      <c r="C170" s="164" t="s">
        <v>289</v>
      </c>
      <c r="D170" s="165">
        <v>2</v>
      </c>
    </row>
    <row r="171" spans="1:4" x14ac:dyDescent="0.2">
      <c r="A171" s="162">
        <v>133</v>
      </c>
      <c r="B171" s="163">
        <v>233</v>
      </c>
      <c r="C171" s="164" t="s">
        <v>289</v>
      </c>
      <c r="D171" s="165">
        <v>1</v>
      </c>
    </row>
    <row r="172" spans="1:4" x14ac:dyDescent="0.2">
      <c r="A172" s="162">
        <v>133</v>
      </c>
      <c r="B172" s="163">
        <v>246</v>
      </c>
      <c r="C172" s="164" t="s">
        <v>289</v>
      </c>
      <c r="D172" s="165">
        <v>1</v>
      </c>
    </row>
    <row r="173" spans="1:4" x14ac:dyDescent="0.2">
      <c r="A173" s="162">
        <v>134</v>
      </c>
      <c r="B173" s="163">
        <v>101</v>
      </c>
      <c r="C173" s="164" t="s">
        <v>289</v>
      </c>
      <c r="D173" s="165">
        <v>1</v>
      </c>
    </row>
    <row r="174" spans="1:4" x14ac:dyDescent="0.2">
      <c r="A174" s="162">
        <v>134</v>
      </c>
      <c r="B174" s="163">
        <v>210</v>
      </c>
      <c r="C174" s="164" t="s">
        <v>289</v>
      </c>
      <c r="D174" s="165">
        <v>2</v>
      </c>
    </row>
    <row r="175" spans="1:4" x14ac:dyDescent="0.2">
      <c r="A175" s="162">
        <v>134</v>
      </c>
      <c r="B175" s="163">
        <v>232</v>
      </c>
      <c r="C175" s="164" t="s">
        <v>289</v>
      </c>
      <c r="D175" s="165">
        <v>1</v>
      </c>
    </row>
    <row r="176" spans="1:4" x14ac:dyDescent="0.2">
      <c r="A176" s="162">
        <v>134</v>
      </c>
      <c r="B176" s="163">
        <v>250</v>
      </c>
      <c r="C176" s="164" t="s">
        <v>289</v>
      </c>
      <c r="D176" s="165">
        <v>1</v>
      </c>
    </row>
    <row r="177" spans="1:4" x14ac:dyDescent="0.2">
      <c r="A177" s="162">
        <v>135</v>
      </c>
      <c r="B177" s="163">
        <v>38</v>
      </c>
      <c r="C177" s="164" t="s">
        <v>289</v>
      </c>
      <c r="D177" s="165">
        <v>1</v>
      </c>
    </row>
    <row r="178" spans="1:4" x14ac:dyDescent="0.2">
      <c r="A178" s="162">
        <v>135</v>
      </c>
      <c r="B178" s="163">
        <v>80</v>
      </c>
      <c r="C178" s="164" t="s">
        <v>289</v>
      </c>
      <c r="D178" s="165">
        <v>1</v>
      </c>
    </row>
    <row r="179" spans="1:4" x14ac:dyDescent="0.2">
      <c r="A179" s="162">
        <v>135</v>
      </c>
      <c r="B179" s="163">
        <v>221</v>
      </c>
      <c r="C179" s="164" t="s">
        <v>289</v>
      </c>
      <c r="D179" s="170" t="s">
        <v>495</v>
      </c>
    </row>
    <row r="180" spans="1:4" x14ac:dyDescent="0.2">
      <c r="A180" s="162">
        <v>135</v>
      </c>
      <c r="B180" s="163">
        <v>247</v>
      </c>
      <c r="C180" s="164" t="s">
        <v>289</v>
      </c>
      <c r="D180" s="165">
        <v>1</v>
      </c>
    </row>
    <row r="181" spans="1:4" x14ac:dyDescent="0.2">
      <c r="A181" s="162">
        <v>136</v>
      </c>
      <c r="B181" s="163">
        <v>124</v>
      </c>
      <c r="C181" s="164" t="s">
        <v>289</v>
      </c>
      <c r="D181" s="165">
        <v>1</v>
      </c>
    </row>
    <row r="182" spans="1:4" x14ac:dyDescent="0.2">
      <c r="A182" s="162">
        <v>136</v>
      </c>
      <c r="B182" s="163">
        <v>202</v>
      </c>
      <c r="C182" s="164" t="s">
        <v>289</v>
      </c>
      <c r="D182" s="165">
        <v>1</v>
      </c>
    </row>
    <row r="183" spans="1:4" x14ac:dyDescent="0.2">
      <c r="A183" s="162">
        <v>136</v>
      </c>
      <c r="B183" s="163">
        <v>222</v>
      </c>
      <c r="C183" s="164" t="s">
        <v>289</v>
      </c>
      <c r="D183" s="165">
        <v>2</v>
      </c>
    </row>
    <row r="184" spans="1:4" x14ac:dyDescent="0.2">
      <c r="A184" s="162">
        <v>136</v>
      </c>
      <c r="B184" s="163">
        <v>246</v>
      </c>
      <c r="C184" s="164" t="s">
        <v>289</v>
      </c>
      <c r="D184" s="165">
        <v>1</v>
      </c>
    </row>
    <row r="185" spans="1:4" x14ac:dyDescent="0.2">
      <c r="A185" s="162">
        <v>137</v>
      </c>
      <c r="B185" s="163">
        <v>203</v>
      </c>
      <c r="C185" s="164" t="s">
        <v>289</v>
      </c>
      <c r="D185" s="165" t="s">
        <v>290</v>
      </c>
    </row>
    <row r="186" spans="1:4" x14ac:dyDescent="0.2">
      <c r="A186" s="162">
        <v>137</v>
      </c>
      <c r="B186" s="163">
        <v>222</v>
      </c>
      <c r="C186" s="164" t="s">
        <v>289</v>
      </c>
      <c r="D186" s="165" t="s">
        <v>290</v>
      </c>
    </row>
    <row r="187" spans="1:4" x14ac:dyDescent="0.2">
      <c r="A187" s="162">
        <v>137</v>
      </c>
      <c r="B187" s="163">
        <v>223</v>
      </c>
      <c r="C187" s="164" t="s">
        <v>289</v>
      </c>
      <c r="D187" s="165" t="s">
        <v>290</v>
      </c>
    </row>
    <row r="188" spans="1:4" x14ac:dyDescent="0.2">
      <c r="A188" s="162">
        <v>137</v>
      </c>
      <c r="B188" s="163">
        <v>229</v>
      </c>
      <c r="C188" s="164" t="s">
        <v>289</v>
      </c>
      <c r="D188" s="165" t="s">
        <v>290</v>
      </c>
    </row>
    <row r="189" spans="1:4" x14ac:dyDescent="0.2">
      <c r="A189" s="162">
        <v>138</v>
      </c>
      <c r="B189" s="163">
        <v>5</v>
      </c>
      <c r="C189" s="164" t="s">
        <v>289</v>
      </c>
      <c r="D189" s="165" t="s">
        <v>492</v>
      </c>
    </row>
    <row r="190" spans="1:4" x14ac:dyDescent="0.2">
      <c r="A190" s="162">
        <v>138</v>
      </c>
      <c r="B190" s="163">
        <v>88</v>
      </c>
      <c r="C190" s="164" t="s">
        <v>289</v>
      </c>
      <c r="D190" s="165" t="s">
        <v>492</v>
      </c>
    </row>
    <row r="191" spans="1:4" x14ac:dyDescent="0.2">
      <c r="A191" s="162">
        <v>138</v>
      </c>
      <c r="B191" s="163">
        <v>208</v>
      </c>
      <c r="C191" s="164" t="s">
        <v>289</v>
      </c>
      <c r="D191" s="165">
        <v>2</v>
      </c>
    </row>
    <row r="192" spans="1:4" x14ac:dyDescent="0.2">
      <c r="A192" s="162">
        <v>138</v>
      </c>
      <c r="B192" s="163">
        <v>235</v>
      </c>
      <c r="C192" s="164" t="s">
        <v>289</v>
      </c>
      <c r="D192" s="165" t="s">
        <v>492</v>
      </c>
    </row>
    <row r="193" spans="1:4" x14ac:dyDescent="0.2">
      <c r="A193" s="162">
        <v>140</v>
      </c>
      <c r="B193" s="163">
        <v>1395</v>
      </c>
      <c r="C193" s="164" t="s">
        <v>273</v>
      </c>
      <c r="D193" s="165">
        <v>2</v>
      </c>
    </row>
    <row r="194" spans="1:4" x14ac:dyDescent="0.2">
      <c r="A194" s="162">
        <v>140</v>
      </c>
      <c r="B194" s="163">
        <v>1396</v>
      </c>
      <c r="C194" s="164" t="s">
        <v>273</v>
      </c>
      <c r="D194" s="165">
        <v>1</v>
      </c>
    </row>
    <row r="195" spans="1:4" x14ac:dyDescent="0.2">
      <c r="A195" s="162">
        <v>141</v>
      </c>
      <c r="B195" s="163">
        <v>189</v>
      </c>
      <c r="C195" s="164" t="s">
        <v>291</v>
      </c>
      <c r="D195" s="165">
        <v>1</v>
      </c>
    </row>
    <row r="196" spans="1:4" x14ac:dyDescent="0.2">
      <c r="A196" s="162">
        <v>141</v>
      </c>
      <c r="B196" s="163">
        <v>210</v>
      </c>
      <c r="C196" s="164" t="s">
        <v>291</v>
      </c>
      <c r="D196" s="165">
        <v>2</v>
      </c>
    </row>
    <row r="197" spans="1:4" x14ac:dyDescent="0.2">
      <c r="A197" s="162">
        <v>141</v>
      </c>
      <c r="B197" s="163">
        <v>233</v>
      </c>
      <c r="C197" s="164" t="s">
        <v>291</v>
      </c>
      <c r="D197" s="165">
        <v>1</v>
      </c>
    </row>
    <row r="198" spans="1:4" x14ac:dyDescent="0.2">
      <c r="A198" s="162">
        <v>141</v>
      </c>
      <c r="B198" s="163">
        <v>249</v>
      </c>
      <c r="C198" s="164" t="s">
        <v>291</v>
      </c>
      <c r="D198" s="165">
        <v>1</v>
      </c>
    </row>
    <row r="199" spans="1:4" x14ac:dyDescent="0.2">
      <c r="A199" s="162">
        <v>141</v>
      </c>
      <c r="B199" s="163">
        <v>252</v>
      </c>
      <c r="C199" s="164" t="s">
        <v>291</v>
      </c>
      <c r="D199" s="165">
        <v>1</v>
      </c>
    </row>
    <row r="200" spans="1:4" x14ac:dyDescent="0.2">
      <c r="A200" s="162">
        <v>142</v>
      </c>
      <c r="B200" s="163">
        <v>132</v>
      </c>
      <c r="C200" s="164" t="s">
        <v>291</v>
      </c>
      <c r="D200" s="165">
        <v>1</v>
      </c>
    </row>
    <row r="201" spans="1:4" x14ac:dyDescent="0.2">
      <c r="A201" s="162">
        <v>142</v>
      </c>
      <c r="B201" s="163">
        <v>206</v>
      </c>
      <c r="C201" s="164" t="s">
        <v>291</v>
      </c>
      <c r="D201" s="165">
        <v>2</v>
      </c>
    </row>
    <row r="202" spans="1:4" x14ac:dyDescent="0.2">
      <c r="A202" s="162">
        <v>142</v>
      </c>
      <c r="B202" s="163">
        <v>230</v>
      </c>
      <c r="C202" s="164" t="s">
        <v>291</v>
      </c>
      <c r="D202" s="165">
        <v>1</v>
      </c>
    </row>
    <row r="203" spans="1:4" x14ac:dyDescent="0.2">
      <c r="A203" s="162">
        <v>142</v>
      </c>
      <c r="B203" s="163">
        <v>249</v>
      </c>
      <c r="C203" s="164" t="s">
        <v>291</v>
      </c>
      <c r="D203" s="165">
        <v>1</v>
      </c>
    </row>
    <row r="204" spans="1:4" x14ac:dyDescent="0.2">
      <c r="A204" s="162">
        <v>142</v>
      </c>
      <c r="B204" s="163">
        <v>252</v>
      </c>
      <c r="C204" s="164" t="s">
        <v>291</v>
      </c>
      <c r="D204" s="165">
        <v>1</v>
      </c>
    </row>
    <row r="205" spans="1:4" x14ac:dyDescent="0.2">
      <c r="A205" s="162">
        <v>143</v>
      </c>
      <c r="B205" s="163">
        <v>47</v>
      </c>
      <c r="C205" s="164" t="s">
        <v>276</v>
      </c>
      <c r="D205" s="165" t="s">
        <v>246</v>
      </c>
    </row>
    <row r="206" spans="1:4" x14ac:dyDescent="0.2">
      <c r="A206" s="162">
        <v>144</v>
      </c>
      <c r="B206" s="163">
        <v>93</v>
      </c>
      <c r="C206" s="164" t="s">
        <v>292</v>
      </c>
      <c r="D206" s="165">
        <v>1</v>
      </c>
    </row>
    <row r="207" spans="1:4" x14ac:dyDescent="0.2">
      <c r="A207" s="162">
        <v>144</v>
      </c>
      <c r="B207" s="163">
        <v>208</v>
      </c>
      <c r="C207" s="164" t="s">
        <v>292</v>
      </c>
      <c r="D207" s="165">
        <v>2</v>
      </c>
    </row>
    <row r="208" spans="1:4" x14ac:dyDescent="0.2">
      <c r="A208" s="162">
        <v>144</v>
      </c>
      <c r="B208" s="163">
        <v>239</v>
      </c>
      <c r="C208" s="164" t="s">
        <v>292</v>
      </c>
      <c r="D208" s="165">
        <v>1</v>
      </c>
    </row>
    <row r="209" spans="1:4" x14ac:dyDescent="0.2">
      <c r="A209" s="162">
        <v>144</v>
      </c>
      <c r="B209" s="163">
        <v>243</v>
      </c>
      <c r="C209" s="164" t="s">
        <v>292</v>
      </c>
      <c r="D209" s="165">
        <v>1</v>
      </c>
    </row>
    <row r="210" spans="1:4" x14ac:dyDescent="0.2">
      <c r="A210" s="162">
        <v>144</v>
      </c>
      <c r="B210" s="163">
        <v>248</v>
      </c>
      <c r="C210" s="164" t="s">
        <v>292</v>
      </c>
      <c r="D210" s="165">
        <v>1</v>
      </c>
    </row>
    <row r="211" spans="1:4" x14ac:dyDescent="0.2">
      <c r="A211" s="162">
        <v>144</v>
      </c>
      <c r="B211" s="163">
        <v>251</v>
      </c>
      <c r="C211" s="164" t="s">
        <v>292</v>
      </c>
      <c r="D211" s="165">
        <v>1</v>
      </c>
    </row>
    <row r="212" spans="1:4" x14ac:dyDescent="0.2">
      <c r="A212" s="162">
        <v>145</v>
      </c>
      <c r="B212" s="163">
        <v>210</v>
      </c>
      <c r="C212" s="164" t="s">
        <v>292</v>
      </c>
      <c r="D212" s="165">
        <v>2</v>
      </c>
    </row>
    <row r="213" spans="1:4" x14ac:dyDescent="0.2">
      <c r="A213" s="162">
        <v>145</v>
      </c>
      <c r="B213" s="163">
        <v>249</v>
      </c>
      <c r="C213" s="164" t="s">
        <v>292</v>
      </c>
      <c r="D213" s="165">
        <v>1</v>
      </c>
    </row>
    <row r="214" spans="1:4" x14ac:dyDescent="0.2">
      <c r="A214" s="162">
        <v>145</v>
      </c>
      <c r="B214" s="163">
        <v>92</v>
      </c>
      <c r="C214" s="164" t="s">
        <v>292</v>
      </c>
      <c r="D214" s="165" t="s">
        <v>492</v>
      </c>
    </row>
    <row r="215" spans="1:4" x14ac:dyDescent="0.2">
      <c r="A215" s="162">
        <v>145</v>
      </c>
      <c r="B215" s="163">
        <v>240</v>
      </c>
      <c r="C215" s="164" t="s">
        <v>292</v>
      </c>
      <c r="D215" s="165" t="s">
        <v>492</v>
      </c>
    </row>
    <row r="216" spans="1:4" x14ac:dyDescent="0.2">
      <c r="A216" s="162">
        <v>145</v>
      </c>
      <c r="B216" s="163">
        <v>244</v>
      </c>
      <c r="C216" s="164" t="s">
        <v>292</v>
      </c>
      <c r="D216" s="165" t="s">
        <v>492</v>
      </c>
    </row>
    <row r="217" spans="1:4" x14ac:dyDescent="0.2">
      <c r="A217" s="162">
        <v>145</v>
      </c>
      <c r="B217" s="163">
        <v>252</v>
      </c>
      <c r="C217" s="164" t="s">
        <v>292</v>
      </c>
      <c r="D217" s="165">
        <v>1</v>
      </c>
    </row>
    <row r="218" spans="1:4" x14ac:dyDescent="0.2">
      <c r="A218" s="162">
        <v>146</v>
      </c>
      <c r="B218" s="163">
        <v>73</v>
      </c>
      <c r="C218" s="164" t="s">
        <v>292</v>
      </c>
      <c r="D218" s="165">
        <v>1</v>
      </c>
    </row>
    <row r="219" spans="1:4" x14ac:dyDescent="0.2">
      <c r="A219" s="162">
        <v>146</v>
      </c>
      <c r="B219" s="163">
        <v>93</v>
      </c>
      <c r="C219" s="164" t="s">
        <v>292</v>
      </c>
      <c r="D219" s="165">
        <v>1</v>
      </c>
    </row>
    <row r="220" spans="1:4" x14ac:dyDescent="0.2">
      <c r="A220" s="162">
        <v>146</v>
      </c>
      <c r="B220" s="163">
        <v>208</v>
      </c>
      <c r="C220" s="164" t="s">
        <v>292</v>
      </c>
      <c r="D220" s="165">
        <v>2</v>
      </c>
    </row>
    <row r="221" spans="1:4" x14ac:dyDescent="0.2">
      <c r="A221" s="162">
        <v>146</v>
      </c>
      <c r="B221" s="163">
        <v>239</v>
      </c>
      <c r="C221" s="164" t="s">
        <v>292</v>
      </c>
      <c r="D221" s="165">
        <v>1</v>
      </c>
    </row>
    <row r="222" spans="1:4" x14ac:dyDescent="0.2">
      <c r="A222" s="162">
        <v>146</v>
      </c>
      <c r="B222" s="163">
        <v>248</v>
      </c>
      <c r="C222" s="164" t="s">
        <v>292</v>
      </c>
      <c r="D222" s="165">
        <v>1</v>
      </c>
    </row>
    <row r="223" spans="1:4" x14ac:dyDescent="0.2">
      <c r="A223" s="162">
        <v>146</v>
      </c>
      <c r="B223" s="163">
        <v>251</v>
      </c>
      <c r="C223" s="164" t="s">
        <v>292</v>
      </c>
      <c r="D223" s="165">
        <v>1</v>
      </c>
    </row>
    <row r="224" spans="1:4" x14ac:dyDescent="0.2">
      <c r="A224" s="162">
        <v>147</v>
      </c>
      <c r="B224" s="163">
        <v>99</v>
      </c>
      <c r="C224" s="164" t="s">
        <v>292</v>
      </c>
      <c r="D224" s="165">
        <v>1</v>
      </c>
    </row>
    <row r="225" spans="1:4" x14ac:dyDescent="0.2">
      <c r="A225" s="162">
        <v>147</v>
      </c>
      <c r="B225" s="163">
        <v>206</v>
      </c>
      <c r="C225" s="164" t="s">
        <v>292</v>
      </c>
      <c r="D225" s="165">
        <v>2</v>
      </c>
    </row>
    <row r="226" spans="1:4" x14ac:dyDescent="0.2">
      <c r="A226" s="162">
        <v>147</v>
      </c>
      <c r="B226" s="163">
        <v>238</v>
      </c>
      <c r="C226" s="164" t="s">
        <v>292</v>
      </c>
      <c r="D226" s="165">
        <v>1</v>
      </c>
    </row>
    <row r="227" spans="1:4" x14ac:dyDescent="0.2">
      <c r="A227" s="162">
        <v>147</v>
      </c>
      <c r="B227" s="163">
        <v>242</v>
      </c>
      <c r="C227" s="164" t="s">
        <v>292</v>
      </c>
      <c r="D227" s="165">
        <v>1</v>
      </c>
    </row>
    <row r="228" spans="1:4" x14ac:dyDescent="0.2">
      <c r="A228" s="162">
        <v>147</v>
      </c>
      <c r="B228" s="163">
        <v>249</v>
      </c>
      <c r="C228" s="164" t="s">
        <v>292</v>
      </c>
      <c r="D228" s="165">
        <v>1</v>
      </c>
    </row>
    <row r="229" spans="1:4" x14ac:dyDescent="0.2">
      <c r="A229" s="162">
        <v>147</v>
      </c>
      <c r="B229" s="163">
        <v>252</v>
      </c>
      <c r="C229" s="164" t="s">
        <v>292</v>
      </c>
      <c r="D229" s="165">
        <v>1</v>
      </c>
    </row>
    <row r="230" spans="1:4" x14ac:dyDescent="0.2">
      <c r="A230" s="162">
        <v>148</v>
      </c>
      <c r="B230" s="163">
        <v>1152</v>
      </c>
      <c r="C230" s="164" t="s">
        <v>293</v>
      </c>
      <c r="D230" s="165" t="s">
        <v>495</v>
      </c>
    </row>
    <row r="231" spans="1:4" x14ac:dyDescent="0.2">
      <c r="A231" s="162">
        <v>149</v>
      </c>
      <c r="B231" s="163">
        <v>1394</v>
      </c>
      <c r="C231" s="164" t="s">
        <v>294</v>
      </c>
      <c r="D231" s="165">
        <v>2</v>
      </c>
    </row>
    <row r="232" spans="1:4" x14ac:dyDescent="0.2">
      <c r="A232" s="162">
        <v>150</v>
      </c>
      <c r="B232" s="163">
        <v>42</v>
      </c>
      <c r="C232" s="164" t="s">
        <v>285</v>
      </c>
      <c r="D232" s="165">
        <v>1</v>
      </c>
    </row>
    <row r="233" spans="1:4" x14ac:dyDescent="0.2">
      <c r="A233" s="162">
        <v>150</v>
      </c>
      <c r="B233" s="163">
        <v>207</v>
      </c>
      <c r="C233" s="164" t="s">
        <v>285</v>
      </c>
      <c r="D233" s="165">
        <v>2</v>
      </c>
    </row>
    <row r="234" spans="1:4" x14ac:dyDescent="0.2">
      <c r="A234" s="162">
        <v>151</v>
      </c>
      <c r="B234" s="163">
        <v>43</v>
      </c>
      <c r="C234" s="164" t="s">
        <v>285</v>
      </c>
      <c r="D234" s="165">
        <v>1</v>
      </c>
    </row>
    <row r="235" spans="1:4" x14ac:dyDescent="0.2">
      <c r="A235" s="162">
        <v>151</v>
      </c>
      <c r="B235" s="163">
        <v>210</v>
      </c>
      <c r="C235" s="164" t="s">
        <v>285</v>
      </c>
      <c r="D235" s="165" t="s">
        <v>495</v>
      </c>
    </row>
    <row r="236" spans="1:4" x14ac:dyDescent="0.2">
      <c r="A236" s="162">
        <v>152</v>
      </c>
      <c r="B236" s="163">
        <v>45</v>
      </c>
      <c r="C236" s="164" t="s">
        <v>285</v>
      </c>
      <c r="D236" s="165">
        <v>1</v>
      </c>
    </row>
    <row r="237" spans="1:4" x14ac:dyDescent="0.2">
      <c r="A237" s="162">
        <v>152</v>
      </c>
      <c r="B237" s="163">
        <v>211</v>
      </c>
      <c r="C237" s="164" t="s">
        <v>285</v>
      </c>
      <c r="D237" s="165">
        <v>2</v>
      </c>
    </row>
    <row r="238" spans="1:4" x14ac:dyDescent="0.2">
      <c r="A238" s="162">
        <v>153</v>
      </c>
      <c r="B238" s="163">
        <v>46</v>
      </c>
      <c r="C238" s="164" t="s">
        <v>285</v>
      </c>
      <c r="D238" s="165">
        <v>1</v>
      </c>
    </row>
    <row r="239" spans="1:4" x14ac:dyDescent="0.2">
      <c r="A239" s="162">
        <v>153</v>
      </c>
      <c r="B239" s="163">
        <v>212</v>
      </c>
      <c r="C239" s="164" t="s">
        <v>285</v>
      </c>
      <c r="D239" s="165">
        <v>2</v>
      </c>
    </row>
    <row r="240" spans="1:4" x14ac:dyDescent="0.2">
      <c r="A240" s="162">
        <v>154</v>
      </c>
      <c r="B240" s="163">
        <v>39</v>
      </c>
      <c r="C240" s="164" t="s">
        <v>285</v>
      </c>
      <c r="D240" s="165">
        <v>1</v>
      </c>
    </row>
    <row r="241" spans="1:4" x14ac:dyDescent="0.2">
      <c r="A241" s="162">
        <v>154</v>
      </c>
      <c r="B241" s="163">
        <v>221</v>
      </c>
      <c r="C241" s="164" t="s">
        <v>285</v>
      </c>
      <c r="D241" s="165">
        <v>2</v>
      </c>
    </row>
    <row r="242" spans="1:4" x14ac:dyDescent="0.2">
      <c r="A242" s="162">
        <v>155</v>
      </c>
      <c r="B242" s="163">
        <v>51</v>
      </c>
      <c r="C242" s="164" t="s">
        <v>273</v>
      </c>
      <c r="D242" s="165" t="s">
        <v>492</v>
      </c>
    </row>
    <row r="243" spans="1:4" x14ac:dyDescent="0.2">
      <c r="A243" s="162">
        <v>155</v>
      </c>
      <c r="B243" s="163">
        <v>200</v>
      </c>
      <c r="C243" s="164" t="s">
        <v>273</v>
      </c>
      <c r="D243" s="165" t="s">
        <v>492</v>
      </c>
    </row>
    <row r="244" spans="1:4" x14ac:dyDescent="0.2">
      <c r="A244" s="162">
        <v>156</v>
      </c>
      <c r="B244" s="163">
        <v>1000</v>
      </c>
      <c r="C244" s="164" t="s">
        <v>285</v>
      </c>
      <c r="D244" s="165">
        <v>2</v>
      </c>
    </row>
    <row r="245" spans="1:4" x14ac:dyDescent="0.2">
      <c r="A245" s="162">
        <v>156</v>
      </c>
      <c r="B245" s="163">
        <v>1001</v>
      </c>
      <c r="C245" s="164" t="s">
        <v>285</v>
      </c>
      <c r="D245" s="165">
        <v>1</v>
      </c>
    </row>
    <row r="246" spans="1:4" x14ac:dyDescent="0.2">
      <c r="A246" s="162">
        <v>157</v>
      </c>
      <c r="B246" s="163">
        <v>1002</v>
      </c>
      <c r="C246" s="164" t="s">
        <v>285</v>
      </c>
      <c r="D246" s="165">
        <v>2</v>
      </c>
    </row>
    <row r="247" spans="1:4" x14ac:dyDescent="0.2">
      <c r="A247" s="162">
        <v>157</v>
      </c>
      <c r="B247" s="163">
        <v>1003</v>
      </c>
      <c r="C247" s="164" t="s">
        <v>285</v>
      </c>
      <c r="D247" s="165">
        <v>1</v>
      </c>
    </row>
    <row r="248" spans="1:4" x14ac:dyDescent="0.2">
      <c r="A248" s="162">
        <v>158</v>
      </c>
      <c r="B248" s="163">
        <v>1008</v>
      </c>
      <c r="C248" s="164" t="s">
        <v>285</v>
      </c>
      <c r="D248" s="165">
        <v>2</v>
      </c>
    </row>
    <row r="249" spans="1:4" x14ac:dyDescent="0.2">
      <c r="A249" s="162">
        <v>158</v>
      </c>
      <c r="B249" s="163">
        <v>1009</v>
      </c>
      <c r="C249" s="164" t="s">
        <v>285</v>
      </c>
      <c r="D249" s="165">
        <v>1</v>
      </c>
    </row>
    <row r="250" spans="1:4" x14ac:dyDescent="0.2">
      <c r="A250" s="162">
        <v>159</v>
      </c>
      <c r="B250" s="163">
        <v>28</v>
      </c>
      <c r="C250" s="164" t="s">
        <v>260</v>
      </c>
      <c r="D250" s="165" t="s">
        <v>494</v>
      </c>
    </row>
    <row r="251" spans="1:4" x14ac:dyDescent="0.2">
      <c r="A251" s="162">
        <v>160</v>
      </c>
      <c r="B251" s="163">
        <v>1014</v>
      </c>
      <c r="C251" s="164" t="s">
        <v>285</v>
      </c>
      <c r="D251" s="165">
        <v>2</v>
      </c>
    </row>
    <row r="252" spans="1:4" x14ac:dyDescent="0.2">
      <c r="A252" s="162">
        <v>160</v>
      </c>
      <c r="B252" s="163">
        <v>1015</v>
      </c>
      <c r="C252" s="164" t="s">
        <v>285</v>
      </c>
      <c r="D252" s="165">
        <v>1</v>
      </c>
    </row>
    <row r="253" spans="1:4" x14ac:dyDescent="0.2">
      <c r="A253" s="162">
        <v>161</v>
      </c>
      <c r="B253" s="163">
        <v>1018</v>
      </c>
      <c r="C253" s="164" t="s">
        <v>285</v>
      </c>
      <c r="D253" s="165">
        <v>2</v>
      </c>
    </row>
    <row r="254" spans="1:4" x14ac:dyDescent="0.2">
      <c r="A254" s="162">
        <v>161</v>
      </c>
      <c r="B254" s="163">
        <v>1019</v>
      </c>
      <c r="C254" s="164" t="s">
        <v>285</v>
      </c>
      <c r="D254" s="165">
        <v>1</v>
      </c>
    </row>
    <row r="255" spans="1:4" x14ac:dyDescent="0.2">
      <c r="A255" s="162">
        <v>162</v>
      </c>
      <c r="B255" s="163">
        <v>1020</v>
      </c>
      <c r="C255" s="164" t="s">
        <v>285</v>
      </c>
      <c r="D255" s="165">
        <v>2</v>
      </c>
    </row>
    <row r="256" spans="1:4" x14ac:dyDescent="0.2">
      <c r="A256" s="162">
        <v>162</v>
      </c>
      <c r="B256" s="163">
        <v>1021</v>
      </c>
      <c r="C256" s="164" t="s">
        <v>285</v>
      </c>
      <c r="D256" s="165">
        <v>1</v>
      </c>
    </row>
    <row r="257" spans="1:4" x14ac:dyDescent="0.2">
      <c r="A257" s="162">
        <v>163</v>
      </c>
      <c r="B257" s="163">
        <v>1034</v>
      </c>
      <c r="C257" s="164" t="s">
        <v>285</v>
      </c>
      <c r="D257" s="165">
        <v>2</v>
      </c>
    </row>
    <row r="258" spans="1:4" x14ac:dyDescent="0.2">
      <c r="A258" s="162">
        <v>163</v>
      </c>
      <c r="B258" s="163">
        <v>1035</v>
      </c>
      <c r="C258" s="164" t="s">
        <v>285</v>
      </c>
      <c r="D258" s="165">
        <v>1</v>
      </c>
    </row>
    <row r="259" spans="1:4" x14ac:dyDescent="0.2">
      <c r="A259" s="162">
        <v>164</v>
      </c>
      <c r="B259" s="163">
        <v>1037</v>
      </c>
      <c r="C259" s="164" t="s">
        <v>285</v>
      </c>
      <c r="D259" s="165">
        <v>2</v>
      </c>
    </row>
    <row r="260" spans="1:4" x14ac:dyDescent="0.2">
      <c r="A260" s="162">
        <v>164</v>
      </c>
      <c r="B260" s="163">
        <v>1038</v>
      </c>
      <c r="C260" s="164" t="s">
        <v>285</v>
      </c>
      <c r="D260" s="165">
        <v>1</v>
      </c>
    </row>
    <row r="261" spans="1:4" x14ac:dyDescent="0.2">
      <c r="A261" s="162">
        <v>165</v>
      </c>
      <c r="B261" s="163">
        <v>1039</v>
      </c>
      <c r="C261" s="164" t="s">
        <v>285</v>
      </c>
      <c r="D261" s="165">
        <v>2</v>
      </c>
    </row>
    <row r="262" spans="1:4" x14ac:dyDescent="0.2">
      <c r="A262" s="162">
        <v>165</v>
      </c>
      <c r="B262" s="163">
        <v>1040</v>
      </c>
      <c r="C262" s="164" t="s">
        <v>285</v>
      </c>
      <c r="D262" s="165">
        <v>1</v>
      </c>
    </row>
    <row r="263" spans="1:4" x14ac:dyDescent="0.2">
      <c r="A263" s="162">
        <v>166</v>
      </c>
      <c r="B263" s="163">
        <v>1048</v>
      </c>
      <c r="C263" s="164" t="s">
        <v>285</v>
      </c>
      <c r="D263" s="165">
        <v>2</v>
      </c>
    </row>
    <row r="264" spans="1:4" x14ac:dyDescent="0.2">
      <c r="A264" s="162">
        <v>166</v>
      </c>
      <c r="B264" s="163">
        <v>1049</v>
      </c>
      <c r="C264" s="164" t="s">
        <v>285</v>
      </c>
      <c r="D264" s="165">
        <v>1</v>
      </c>
    </row>
    <row r="265" spans="1:4" x14ac:dyDescent="0.2">
      <c r="A265" s="162">
        <v>167</v>
      </c>
      <c r="B265" s="163">
        <v>1055</v>
      </c>
      <c r="C265" s="164" t="s">
        <v>285</v>
      </c>
      <c r="D265" s="165">
        <v>1</v>
      </c>
    </row>
    <row r="266" spans="1:4" x14ac:dyDescent="0.2">
      <c r="A266" s="162">
        <v>167</v>
      </c>
      <c r="B266" s="163">
        <v>1056</v>
      </c>
      <c r="C266" s="164" t="s">
        <v>285</v>
      </c>
      <c r="D266" s="165">
        <v>2</v>
      </c>
    </row>
    <row r="267" spans="1:4" x14ac:dyDescent="0.2">
      <c r="A267" s="162">
        <v>168</v>
      </c>
      <c r="B267" s="163">
        <v>1057</v>
      </c>
      <c r="C267" s="164" t="s">
        <v>285</v>
      </c>
      <c r="D267" s="165">
        <v>1</v>
      </c>
    </row>
    <row r="268" spans="1:4" x14ac:dyDescent="0.2">
      <c r="A268" s="162">
        <v>168</v>
      </c>
      <c r="B268" s="163">
        <v>1058</v>
      </c>
      <c r="C268" s="164" t="s">
        <v>285</v>
      </c>
      <c r="D268" s="165">
        <v>2</v>
      </c>
    </row>
    <row r="269" spans="1:4" x14ac:dyDescent="0.2">
      <c r="A269" s="162">
        <v>169</v>
      </c>
      <c r="B269" s="163">
        <v>1059</v>
      </c>
      <c r="C269" s="164" t="s">
        <v>285</v>
      </c>
      <c r="D269" s="165">
        <v>1</v>
      </c>
    </row>
    <row r="270" spans="1:4" x14ac:dyDescent="0.2">
      <c r="A270" s="162">
        <v>169</v>
      </c>
      <c r="B270" s="163">
        <v>1060</v>
      </c>
      <c r="C270" s="164" t="s">
        <v>285</v>
      </c>
      <c r="D270" s="165">
        <v>2</v>
      </c>
    </row>
    <row r="271" spans="1:4" x14ac:dyDescent="0.2">
      <c r="A271" s="162">
        <v>170</v>
      </c>
      <c r="B271" s="163">
        <v>1061</v>
      </c>
      <c r="C271" s="164" t="s">
        <v>285</v>
      </c>
      <c r="D271" s="165">
        <v>1</v>
      </c>
    </row>
    <row r="272" spans="1:4" x14ac:dyDescent="0.2">
      <c r="A272" s="162">
        <v>170</v>
      </c>
      <c r="B272" s="163">
        <v>1062</v>
      </c>
      <c r="C272" s="164" t="s">
        <v>285</v>
      </c>
      <c r="D272" s="165">
        <v>2</v>
      </c>
    </row>
    <row r="273" spans="1:4" x14ac:dyDescent="0.2">
      <c r="A273" s="162">
        <v>171</v>
      </c>
      <c r="B273" s="163">
        <v>1063</v>
      </c>
      <c r="C273" s="164" t="s">
        <v>285</v>
      </c>
      <c r="D273" s="165">
        <v>1</v>
      </c>
    </row>
    <row r="274" spans="1:4" x14ac:dyDescent="0.2">
      <c r="A274" s="162">
        <v>171</v>
      </c>
      <c r="B274" s="163">
        <v>1064</v>
      </c>
      <c r="C274" s="164" t="s">
        <v>285</v>
      </c>
      <c r="D274" s="165">
        <v>2</v>
      </c>
    </row>
    <row r="275" spans="1:4" x14ac:dyDescent="0.2">
      <c r="A275" s="162">
        <v>172</v>
      </c>
      <c r="B275" s="163">
        <v>1065</v>
      </c>
      <c r="C275" s="164" t="s">
        <v>285</v>
      </c>
      <c r="D275" s="165">
        <v>1</v>
      </c>
    </row>
    <row r="276" spans="1:4" x14ac:dyDescent="0.2">
      <c r="A276" s="162">
        <v>172</v>
      </c>
      <c r="B276" s="163">
        <v>1066</v>
      </c>
      <c r="C276" s="164" t="s">
        <v>285</v>
      </c>
      <c r="D276" s="165">
        <v>2</v>
      </c>
    </row>
    <row r="277" spans="1:4" x14ac:dyDescent="0.2">
      <c r="A277" s="162">
        <v>173</v>
      </c>
      <c r="B277" s="163">
        <v>1067</v>
      </c>
      <c r="C277" s="164" t="s">
        <v>285</v>
      </c>
      <c r="D277" s="165">
        <v>1</v>
      </c>
    </row>
    <row r="278" spans="1:4" x14ac:dyDescent="0.2">
      <c r="A278" s="162">
        <v>173</v>
      </c>
      <c r="B278" s="163">
        <v>1068</v>
      </c>
      <c r="C278" s="164" t="s">
        <v>285</v>
      </c>
      <c r="D278" s="165">
        <v>2</v>
      </c>
    </row>
    <row r="279" spans="1:4" x14ac:dyDescent="0.2">
      <c r="A279" s="162">
        <v>174</v>
      </c>
      <c r="B279" s="163">
        <v>1071</v>
      </c>
      <c r="C279" s="164" t="s">
        <v>285</v>
      </c>
      <c r="D279" s="165">
        <v>1</v>
      </c>
    </row>
    <row r="280" spans="1:4" x14ac:dyDescent="0.2">
      <c r="A280" s="162">
        <v>174</v>
      </c>
      <c r="B280" s="163">
        <v>1072</v>
      </c>
      <c r="C280" s="164" t="s">
        <v>285</v>
      </c>
      <c r="D280" s="165">
        <v>2</v>
      </c>
    </row>
    <row r="281" spans="1:4" x14ac:dyDescent="0.2">
      <c r="A281" s="162">
        <v>175</v>
      </c>
      <c r="B281" s="163">
        <v>1078</v>
      </c>
      <c r="C281" s="164" t="s">
        <v>285</v>
      </c>
      <c r="D281" s="165">
        <v>1</v>
      </c>
    </row>
    <row r="282" spans="1:4" x14ac:dyDescent="0.2">
      <c r="A282" s="162">
        <v>175</v>
      </c>
      <c r="B282" s="163">
        <v>1079</v>
      </c>
      <c r="C282" s="164" t="s">
        <v>285</v>
      </c>
      <c r="D282" s="165">
        <v>2</v>
      </c>
    </row>
    <row r="283" spans="1:4" x14ac:dyDescent="0.2">
      <c r="A283" s="162">
        <v>176</v>
      </c>
      <c r="B283" s="163">
        <v>1124</v>
      </c>
      <c r="C283" s="164" t="s">
        <v>285</v>
      </c>
      <c r="D283" s="165">
        <v>1</v>
      </c>
    </row>
    <row r="284" spans="1:4" x14ac:dyDescent="0.2">
      <c r="A284" s="162">
        <v>176</v>
      </c>
      <c r="B284" s="163">
        <v>1125</v>
      </c>
      <c r="C284" s="164" t="s">
        <v>285</v>
      </c>
      <c r="D284" s="165">
        <v>2</v>
      </c>
    </row>
    <row r="285" spans="1:4" x14ac:dyDescent="0.2">
      <c r="A285" s="162">
        <v>177</v>
      </c>
      <c r="B285" s="163">
        <v>1126</v>
      </c>
      <c r="C285" s="164" t="s">
        <v>285</v>
      </c>
      <c r="D285" s="165">
        <v>1</v>
      </c>
    </row>
    <row r="286" spans="1:4" x14ac:dyDescent="0.2">
      <c r="A286" s="162">
        <v>177</v>
      </c>
      <c r="B286" s="163">
        <v>1127</v>
      </c>
      <c r="C286" s="164" t="s">
        <v>285</v>
      </c>
      <c r="D286" s="165">
        <v>2</v>
      </c>
    </row>
    <row r="287" spans="1:4" x14ac:dyDescent="0.2">
      <c r="A287" s="162">
        <v>178</v>
      </c>
      <c r="B287" s="163">
        <v>1128</v>
      </c>
      <c r="C287" s="164" t="s">
        <v>295</v>
      </c>
      <c r="D287" s="165">
        <v>1</v>
      </c>
    </row>
    <row r="288" spans="1:4" x14ac:dyDescent="0.2">
      <c r="A288" s="162">
        <v>178</v>
      </c>
      <c r="B288" s="163">
        <v>1129</v>
      </c>
      <c r="C288" s="164" t="s">
        <v>295</v>
      </c>
      <c r="D288" s="165">
        <v>2</v>
      </c>
    </row>
    <row r="289" spans="1:4" x14ac:dyDescent="0.2">
      <c r="A289" s="162">
        <v>179</v>
      </c>
      <c r="B289" s="163">
        <v>1139</v>
      </c>
      <c r="C289" s="164" t="s">
        <v>285</v>
      </c>
      <c r="D289" s="165">
        <v>1</v>
      </c>
    </row>
    <row r="290" spans="1:4" x14ac:dyDescent="0.2">
      <c r="A290" s="162">
        <v>179</v>
      </c>
      <c r="B290" s="163">
        <v>1140</v>
      </c>
      <c r="C290" s="164" t="s">
        <v>285</v>
      </c>
      <c r="D290" s="165">
        <v>2</v>
      </c>
    </row>
    <row r="291" spans="1:4" x14ac:dyDescent="0.2">
      <c r="A291" s="162">
        <v>180</v>
      </c>
      <c r="B291" s="163">
        <v>1141</v>
      </c>
      <c r="C291" s="164" t="s">
        <v>285</v>
      </c>
      <c r="D291" s="165">
        <v>1</v>
      </c>
    </row>
    <row r="292" spans="1:4" x14ac:dyDescent="0.2">
      <c r="A292" s="162">
        <v>180</v>
      </c>
      <c r="B292" s="163">
        <v>1142</v>
      </c>
      <c r="C292" s="164" t="s">
        <v>285</v>
      </c>
      <c r="D292" s="165">
        <v>2</v>
      </c>
    </row>
    <row r="293" spans="1:4" x14ac:dyDescent="0.2">
      <c r="A293" s="162">
        <v>181</v>
      </c>
      <c r="B293" s="163">
        <v>1143</v>
      </c>
      <c r="C293" s="164" t="s">
        <v>285</v>
      </c>
      <c r="D293" s="165">
        <v>1</v>
      </c>
    </row>
    <row r="294" spans="1:4" x14ac:dyDescent="0.2">
      <c r="A294" s="162">
        <v>181</v>
      </c>
      <c r="B294" s="163">
        <v>1144</v>
      </c>
      <c r="C294" s="164" t="s">
        <v>285</v>
      </c>
      <c r="D294" s="165">
        <v>2</v>
      </c>
    </row>
    <row r="295" spans="1:4" x14ac:dyDescent="0.2">
      <c r="A295" s="162">
        <v>182</v>
      </c>
      <c r="B295" s="163">
        <v>1145</v>
      </c>
      <c r="C295" s="164" t="s">
        <v>285</v>
      </c>
      <c r="D295" s="165">
        <v>1</v>
      </c>
    </row>
    <row r="296" spans="1:4" x14ac:dyDescent="0.2">
      <c r="A296" s="162">
        <v>182</v>
      </c>
      <c r="B296" s="163">
        <v>1146</v>
      </c>
      <c r="C296" s="164" t="s">
        <v>285</v>
      </c>
      <c r="D296" s="165">
        <v>2</v>
      </c>
    </row>
    <row r="297" spans="1:4" x14ac:dyDescent="0.2">
      <c r="A297" s="162">
        <v>183</v>
      </c>
      <c r="B297" s="163">
        <v>1147</v>
      </c>
      <c r="C297" s="164" t="s">
        <v>285</v>
      </c>
      <c r="D297" s="165">
        <v>1</v>
      </c>
    </row>
    <row r="298" spans="1:4" x14ac:dyDescent="0.2">
      <c r="A298" s="162">
        <v>183</v>
      </c>
      <c r="B298" s="163">
        <v>1148</v>
      </c>
      <c r="C298" s="164" t="s">
        <v>285</v>
      </c>
      <c r="D298" s="165">
        <v>2</v>
      </c>
    </row>
    <row r="299" spans="1:4" x14ac:dyDescent="0.2">
      <c r="A299" s="162">
        <v>184</v>
      </c>
      <c r="B299" s="163">
        <v>1149</v>
      </c>
      <c r="C299" s="164" t="s">
        <v>285</v>
      </c>
      <c r="D299" s="165">
        <v>1</v>
      </c>
    </row>
    <row r="300" spans="1:4" x14ac:dyDescent="0.2">
      <c r="A300" s="162">
        <v>184</v>
      </c>
      <c r="B300" s="163">
        <v>1150</v>
      </c>
      <c r="C300" s="164" t="s">
        <v>285</v>
      </c>
      <c r="D300" s="165">
        <v>2</v>
      </c>
    </row>
    <row r="301" spans="1:4" x14ac:dyDescent="0.2">
      <c r="A301" s="162">
        <v>185</v>
      </c>
      <c r="B301" s="163">
        <v>1151</v>
      </c>
      <c r="C301" s="164" t="s">
        <v>285</v>
      </c>
      <c r="D301" s="165">
        <v>1</v>
      </c>
    </row>
    <row r="302" spans="1:4" x14ac:dyDescent="0.2">
      <c r="A302" s="162">
        <v>185</v>
      </c>
      <c r="B302" s="163">
        <v>1152</v>
      </c>
      <c r="C302" s="164" t="s">
        <v>285</v>
      </c>
      <c r="D302" s="165">
        <v>2</v>
      </c>
    </row>
    <row r="303" spans="1:4" x14ac:dyDescent="0.2">
      <c r="A303" s="162">
        <v>186</v>
      </c>
      <c r="B303" s="163">
        <v>1153</v>
      </c>
      <c r="C303" s="164" t="s">
        <v>285</v>
      </c>
      <c r="D303" s="165">
        <v>1</v>
      </c>
    </row>
    <row r="304" spans="1:4" x14ac:dyDescent="0.2">
      <c r="A304" s="162">
        <v>186</v>
      </c>
      <c r="B304" s="163">
        <v>1154</v>
      </c>
      <c r="C304" s="164" t="s">
        <v>285</v>
      </c>
      <c r="D304" s="165">
        <v>2</v>
      </c>
    </row>
    <row r="305" spans="1:4" x14ac:dyDescent="0.2">
      <c r="A305" s="162">
        <v>187</v>
      </c>
      <c r="B305" s="163">
        <v>1324</v>
      </c>
      <c r="C305" s="164" t="s">
        <v>285</v>
      </c>
      <c r="D305" s="165">
        <v>2</v>
      </c>
    </row>
    <row r="306" spans="1:4" x14ac:dyDescent="0.2">
      <c r="A306" s="162">
        <v>187</v>
      </c>
      <c r="B306" s="163">
        <v>1325</v>
      </c>
      <c r="C306" s="164" t="s">
        <v>285</v>
      </c>
      <c r="D306" s="165">
        <v>1</v>
      </c>
    </row>
    <row r="307" spans="1:4" x14ac:dyDescent="0.2">
      <c r="A307" s="162">
        <v>188</v>
      </c>
      <c r="B307" s="163">
        <v>1191</v>
      </c>
      <c r="C307" s="164" t="s">
        <v>285</v>
      </c>
      <c r="D307" s="165">
        <v>2</v>
      </c>
    </row>
    <row r="308" spans="1:4" x14ac:dyDescent="0.2">
      <c r="A308" s="162">
        <v>188</v>
      </c>
      <c r="B308" s="163">
        <v>1192</v>
      </c>
      <c r="C308" s="164" t="s">
        <v>285</v>
      </c>
      <c r="D308" s="165">
        <v>1</v>
      </c>
    </row>
    <row r="309" spans="1:4" x14ac:dyDescent="0.2">
      <c r="A309" s="162">
        <v>189</v>
      </c>
      <c r="B309" s="163">
        <v>1233</v>
      </c>
      <c r="C309" s="164" t="s">
        <v>285</v>
      </c>
      <c r="D309" s="165" t="s">
        <v>492</v>
      </c>
    </row>
    <row r="310" spans="1:4" x14ac:dyDescent="0.2">
      <c r="A310" s="162">
        <v>189</v>
      </c>
      <c r="B310" s="163">
        <v>1234</v>
      </c>
      <c r="C310" s="164" t="s">
        <v>285</v>
      </c>
      <c r="D310" s="165" t="s">
        <v>492</v>
      </c>
    </row>
    <row r="311" spans="1:4" x14ac:dyDescent="0.2">
      <c r="A311" s="162">
        <v>190</v>
      </c>
      <c r="B311" s="163">
        <v>1238</v>
      </c>
      <c r="C311" s="164" t="s">
        <v>285</v>
      </c>
      <c r="D311" s="165" t="s">
        <v>492</v>
      </c>
    </row>
    <row r="312" spans="1:4" x14ac:dyDescent="0.2">
      <c r="A312" s="162">
        <v>190</v>
      </c>
      <c r="B312" s="163">
        <v>1239</v>
      </c>
      <c r="C312" s="164" t="s">
        <v>285</v>
      </c>
      <c r="D312" s="165" t="s">
        <v>492</v>
      </c>
    </row>
    <row r="313" spans="1:4" x14ac:dyDescent="0.2">
      <c r="A313" s="162">
        <v>191</v>
      </c>
      <c r="B313" s="163">
        <v>1240</v>
      </c>
      <c r="C313" s="164" t="s">
        <v>285</v>
      </c>
      <c r="D313" s="165" t="s">
        <v>492</v>
      </c>
    </row>
    <row r="314" spans="1:4" x14ac:dyDescent="0.2">
      <c r="A314" s="162">
        <v>191</v>
      </c>
      <c r="B314" s="163">
        <v>1241</v>
      </c>
      <c r="C314" s="164" t="s">
        <v>285</v>
      </c>
      <c r="D314" s="165" t="s">
        <v>492</v>
      </c>
    </row>
    <row r="315" spans="1:4" x14ac:dyDescent="0.2">
      <c r="A315" s="162">
        <v>192</v>
      </c>
      <c r="B315" s="163">
        <v>1242</v>
      </c>
      <c r="C315" s="164" t="s">
        <v>285</v>
      </c>
      <c r="D315" s="165" t="s">
        <v>492</v>
      </c>
    </row>
    <row r="316" spans="1:4" x14ac:dyDescent="0.2">
      <c r="A316" s="162">
        <v>192</v>
      </c>
      <c r="B316" s="163">
        <v>1243</v>
      </c>
      <c r="C316" s="164" t="s">
        <v>285</v>
      </c>
      <c r="D316" s="165" t="s">
        <v>492</v>
      </c>
    </row>
    <row r="317" spans="1:4" x14ac:dyDescent="0.2">
      <c r="A317" s="162">
        <v>193</v>
      </c>
      <c r="B317" s="163">
        <v>1244</v>
      </c>
      <c r="C317" s="164" t="s">
        <v>285</v>
      </c>
      <c r="D317" s="165" t="s">
        <v>492</v>
      </c>
    </row>
    <row r="318" spans="1:4" x14ac:dyDescent="0.2">
      <c r="A318" s="162">
        <v>193</v>
      </c>
      <c r="B318" s="163">
        <v>1245</v>
      </c>
      <c r="C318" s="164" t="s">
        <v>285</v>
      </c>
      <c r="D318" s="165" t="s">
        <v>492</v>
      </c>
    </row>
    <row r="319" spans="1:4" x14ac:dyDescent="0.2">
      <c r="A319" s="162">
        <v>194</v>
      </c>
      <c r="B319" s="163">
        <v>1246</v>
      </c>
      <c r="C319" s="164" t="s">
        <v>285</v>
      </c>
      <c r="D319" s="165" t="s">
        <v>492</v>
      </c>
    </row>
    <row r="320" spans="1:4" x14ac:dyDescent="0.2">
      <c r="A320" s="162">
        <v>194</v>
      </c>
      <c r="B320" s="163">
        <v>1247</v>
      </c>
      <c r="C320" s="164" t="s">
        <v>285</v>
      </c>
      <c r="D320" s="165" t="s">
        <v>492</v>
      </c>
    </row>
    <row r="321" spans="1:4" x14ac:dyDescent="0.2">
      <c r="A321" s="162">
        <v>195</v>
      </c>
      <c r="B321" s="163">
        <v>1248</v>
      </c>
      <c r="C321" s="164" t="s">
        <v>285</v>
      </c>
      <c r="D321" s="165" t="s">
        <v>492</v>
      </c>
    </row>
    <row r="322" spans="1:4" x14ac:dyDescent="0.2">
      <c r="A322" s="162">
        <v>195</v>
      </c>
      <c r="B322" s="163">
        <v>1249</v>
      </c>
      <c r="C322" s="164" t="s">
        <v>285</v>
      </c>
      <c r="D322" s="165" t="s">
        <v>492</v>
      </c>
    </row>
    <row r="323" spans="1:4" x14ac:dyDescent="0.2">
      <c r="A323" s="162">
        <v>196</v>
      </c>
      <c r="B323" s="163">
        <v>1250</v>
      </c>
      <c r="C323" s="164" t="s">
        <v>285</v>
      </c>
      <c r="D323" s="165" t="s">
        <v>492</v>
      </c>
    </row>
    <row r="324" spans="1:4" x14ac:dyDescent="0.2">
      <c r="A324" s="162">
        <v>196</v>
      </c>
      <c r="B324" s="163">
        <v>1251</v>
      </c>
      <c r="C324" s="164" t="s">
        <v>285</v>
      </c>
      <c r="D324" s="165" t="s">
        <v>492</v>
      </c>
    </row>
    <row r="325" spans="1:4" x14ac:dyDescent="0.2">
      <c r="A325" s="162">
        <v>197</v>
      </c>
      <c r="B325" s="163">
        <v>1252</v>
      </c>
      <c r="C325" s="164" t="s">
        <v>285</v>
      </c>
      <c r="D325" s="165" t="s">
        <v>492</v>
      </c>
    </row>
    <row r="326" spans="1:4" x14ac:dyDescent="0.2">
      <c r="A326" s="162">
        <v>197</v>
      </c>
      <c r="B326" s="163">
        <v>1253</v>
      </c>
      <c r="C326" s="164" t="s">
        <v>285</v>
      </c>
      <c r="D326" s="165" t="s">
        <v>492</v>
      </c>
    </row>
    <row r="327" spans="1:4" x14ac:dyDescent="0.2">
      <c r="A327" s="162">
        <v>198</v>
      </c>
      <c r="B327" s="163">
        <v>1254</v>
      </c>
      <c r="C327" s="164" t="s">
        <v>285</v>
      </c>
      <c r="D327" s="165" t="s">
        <v>492</v>
      </c>
    </row>
    <row r="328" spans="1:4" x14ac:dyDescent="0.2">
      <c r="A328" s="162">
        <v>198</v>
      </c>
      <c r="B328" s="163">
        <v>1255</v>
      </c>
      <c r="C328" s="164" t="s">
        <v>285</v>
      </c>
      <c r="D328" s="165" t="s">
        <v>492</v>
      </c>
    </row>
    <row r="329" spans="1:4" x14ac:dyDescent="0.2">
      <c r="A329" s="162">
        <v>199</v>
      </c>
      <c r="B329" s="163">
        <v>1256</v>
      </c>
      <c r="C329" s="164" t="s">
        <v>285</v>
      </c>
      <c r="D329" s="165" t="s">
        <v>492</v>
      </c>
    </row>
    <row r="330" spans="1:4" x14ac:dyDescent="0.2">
      <c r="A330" s="162">
        <v>199</v>
      </c>
      <c r="B330" s="163">
        <v>1257</v>
      </c>
      <c r="C330" s="164" t="s">
        <v>285</v>
      </c>
      <c r="D330" s="165" t="s">
        <v>492</v>
      </c>
    </row>
    <row r="331" spans="1:4" x14ac:dyDescent="0.2">
      <c r="A331" s="162">
        <v>201</v>
      </c>
      <c r="B331" s="163">
        <v>1265</v>
      </c>
      <c r="C331" s="164" t="s">
        <v>285</v>
      </c>
      <c r="D331" s="165" t="s">
        <v>492</v>
      </c>
    </row>
    <row r="332" spans="1:4" x14ac:dyDescent="0.2">
      <c r="A332" s="162">
        <v>201</v>
      </c>
      <c r="B332" s="163">
        <v>1266</v>
      </c>
      <c r="C332" s="164" t="s">
        <v>285</v>
      </c>
      <c r="D332" s="165" t="s">
        <v>492</v>
      </c>
    </row>
    <row r="333" spans="1:4" x14ac:dyDescent="0.2">
      <c r="A333" s="162">
        <v>202</v>
      </c>
      <c r="B333" s="163">
        <v>1267</v>
      </c>
      <c r="C333" s="164" t="s">
        <v>285</v>
      </c>
      <c r="D333" s="165" t="s">
        <v>492</v>
      </c>
    </row>
    <row r="334" spans="1:4" x14ac:dyDescent="0.2">
      <c r="A334" s="162">
        <v>202</v>
      </c>
      <c r="B334" s="163">
        <v>1268</v>
      </c>
      <c r="C334" s="164" t="s">
        <v>285</v>
      </c>
      <c r="D334" s="165" t="s">
        <v>492</v>
      </c>
    </row>
    <row r="335" spans="1:4" x14ac:dyDescent="0.2">
      <c r="A335" s="162">
        <v>203</v>
      </c>
      <c r="B335" s="163">
        <v>1269</v>
      </c>
      <c r="C335" s="164" t="s">
        <v>285</v>
      </c>
      <c r="D335" s="165" t="s">
        <v>492</v>
      </c>
    </row>
    <row r="336" spans="1:4" x14ac:dyDescent="0.2">
      <c r="A336" s="162">
        <v>203</v>
      </c>
      <c r="B336" s="163">
        <v>1270</v>
      </c>
      <c r="C336" s="164" t="s">
        <v>285</v>
      </c>
      <c r="D336" s="165" t="s">
        <v>492</v>
      </c>
    </row>
    <row r="337" spans="1:4" x14ac:dyDescent="0.2">
      <c r="A337" s="162">
        <v>204</v>
      </c>
      <c r="B337" s="163">
        <v>1271</v>
      </c>
      <c r="C337" s="164" t="s">
        <v>285</v>
      </c>
      <c r="D337" s="165" t="s">
        <v>492</v>
      </c>
    </row>
    <row r="338" spans="1:4" x14ac:dyDescent="0.2">
      <c r="A338" s="162">
        <v>204</v>
      </c>
      <c r="B338" s="163">
        <v>1272</v>
      </c>
      <c r="C338" s="164" t="s">
        <v>285</v>
      </c>
      <c r="D338" s="165" t="s">
        <v>492</v>
      </c>
    </row>
    <row r="339" spans="1:4" x14ac:dyDescent="0.2">
      <c r="A339" s="162">
        <v>205</v>
      </c>
      <c r="B339" s="163">
        <v>1273</v>
      </c>
      <c r="C339" s="164" t="s">
        <v>285</v>
      </c>
      <c r="D339" s="165" t="s">
        <v>492</v>
      </c>
    </row>
    <row r="340" spans="1:4" x14ac:dyDescent="0.2">
      <c r="A340" s="162">
        <v>205</v>
      </c>
      <c r="B340" s="163">
        <v>1274</v>
      </c>
      <c r="C340" s="164" t="s">
        <v>285</v>
      </c>
      <c r="D340" s="165" t="s">
        <v>492</v>
      </c>
    </row>
    <row r="341" spans="1:4" x14ac:dyDescent="0.2">
      <c r="A341" s="162">
        <v>206</v>
      </c>
      <c r="B341" s="163">
        <v>1275</v>
      </c>
      <c r="C341" s="164" t="s">
        <v>285</v>
      </c>
      <c r="D341" s="165" t="s">
        <v>492</v>
      </c>
    </row>
    <row r="342" spans="1:4" x14ac:dyDescent="0.2">
      <c r="A342" s="162">
        <v>206</v>
      </c>
      <c r="B342" s="163">
        <v>1276</v>
      </c>
      <c r="C342" s="164" t="s">
        <v>285</v>
      </c>
      <c r="D342" s="165" t="s">
        <v>492</v>
      </c>
    </row>
    <row r="343" spans="1:4" x14ac:dyDescent="0.2">
      <c r="A343" s="162">
        <v>207</v>
      </c>
      <c r="B343" s="163">
        <v>1277</v>
      </c>
      <c r="C343" s="164" t="s">
        <v>285</v>
      </c>
      <c r="D343" s="165" t="s">
        <v>492</v>
      </c>
    </row>
    <row r="344" spans="1:4" x14ac:dyDescent="0.2">
      <c r="A344" s="162">
        <v>207</v>
      </c>
      <c r="B344" s="163">
        <v>1278</v>
      </c>
      <c r="C344" s="164" t="s">
        <v>285</v>
      </c>
      <c r="D344" s="165" t="s">
        <v>492</v>
      </c>
    </row>
    <row r="345" spans="1:4" x14ac:dyDescent="0.2">
      <c r="A345" s="162">
        <v>208</v>
      </c>
      <c r="B345" s="163">
        <v>1279</v>
      </c>
      <c r="C345" s="164" t="s">
        <v>285</v>
      </c>
      <c r="D345" s="165" t="s">
        <v>492</v>
      </c>
    </row>
    <row r="346" spans="1:4" x14ac:dyDescent="0.2">
      <c r="A346" s="162">
        <v>208</v>
      </c>
      <c r="B346" s="163">
        <v>1280</v>
      </c>
      <c r="C346" s="164" t="s">
        <v>285</v>
      </c>
      <c r="D346" s="165" t="s">
        <v>492</v>
      </c>
    </row>
    <row r="347" spans="1:4" x14ac:dyDescent="0.2">
      <c r="A347" s="162">
        <v>209</v>
      </c>
      <c r="B347" s="163">
        <v>1286</v>
      </c>
      <c r="C347" s="164" t="s">
        <v>285</v>
      </c>
      <c r="D347" s="165">
        <v>2</v>
      </c>
    </row>
    <row r="348" spans="1:4" x14ac:dyDescent="0.2">
      <c r="A348" s="162">
        <v>209</v>
      </c>
      <c r="B348" s="163">
        <v>1287</v>
      </c>
      <c r="C348" s="164" t="s">
        <v>285</v>
      </c>
      <c r="D348" s="165">
        <v>1</v>
      </c>
    </row>
    <row r="349" spans="1:4" x14ac:dyDescent="0.2">
      <c r="A349" s="162">
        <v>210</v>
      </c>
      <c r="B349" s="163">
        <v>1293</v>
      </c>
      <c r="C349" s="164" t="s">
        <v>285</v>
      </c>
      <c r="D349" s="165">
        <v>2</v>
      </c>
    </row>
    <row r="350" spans="1:4" x14ac:dyDescent="0.2">
      <c r="A350" s="162">
        <v>210</v>
      </c>
      <c r="B350" s="163">
        <v>1294</v>
      </c>
      <c r="C350" s="164" t="s">
        <v>285</v>
      </c>
      <c r="D350" s="165">
        <v>1</v>
      </c>
    </row>
    <row r="351" spans="1:4" x14ac:dyDescent="0.2">
      <c r="A351" s="162">
        <v>211</v>
      </c>
      <c r="B351" s="163">
        <v>1295</v>
      </c>
      <c r="C351" s="164" t="s">
        <v>285</v>
      </c>
      <c r="D351" s="165">
        <v>2</v>
      </c>
    </row>
    <row r="352" spans="1:4" x14ac:dyDescent="0.2">
      <c r="A352" s="162">
        <v>211</v>
      </c>
      <c r="B352" s="163">
        <v>1296</v>
      </c>
      <c r="C352" s="164" t="s">
        <v>285</v>
      </c>
      <c r="D352" s="165">
        <v>1</v>
      </c>
    </row>
    <row r="353" spans="1:4" x14ac:dyDescent="0.2">
      <c r="A353" s="162">
        <v>212</v>
      </c>
      <c r="B353" s="163">
        <v>1297</v>
      </c>
      <c r="C353" s="164" t="s">
        <v>285</v>
      </c>
      <c r="D353" s="165">
        <v>2</v>
      </c>
    </row>
    <row r="354" spans="1:4" x14ac:dyDescent="0.2">
      <c r="A354" s="162">
        <v>212</v>
      </c>
      <c r="B354" s="163">
        <v>1298</v>
      </c>
      <c r="C354" s="164" t="s">
        <v>285</v>
      </c>
      <c r="D354" s="165">
        <v>1</v>
      </c>
    </row>
    <row r="355" spans="1:4" x14ac:dyDescent="0.2">
      <c r="A355" s="162">
        <v>213</v>
      </c>
      <c r="B355" s="163">
        <v>1299</v>
      </c>
      <c r="C355" s="164" t="s">
        <v>285</v>
      </c>
      <c r="D355" s="165">
        <v>2</v>
      </c>
    </row>
    <row r="356" spans="1:4" x14ac:dyDescent="0.2">
      <c r="A356" s="162">
        <v>213</v>
      </c>
      <c r="B356" s="163">
        <v>1300</v>
      </c>
      <c r="C356" s="164" t="s">
        <v>285</v>
      </c>
      <c r="D356" s="165">
        <v>1</v>
      </c>
    </row>
    <row r="357" spans="1:4" x14ac:dyDescent="0.2">
      <c r="A357" s="162">
        <v>214</v>
      </c>
      <c r="B357" s="163">
        <v>1326</v>
      </c>
      <c r="C357" s="164" t="s">
        <v>285</v>
      </c>
      <c r="D357" s="165">
        <v>2</v>
      </c>
    </row>
    <row r="358" spans="1:4" x14ac:dyDescent="0.2">
      <c r="A358" s="162">
        <v>214</v>
      </c>
      <c r="B358" s="163">
        <v>1327</v>
      </c>
      <c r="C358" s="164" t="s">
        <v>285</v>
      </c>
      <c r="D358" s="165">
        <v>1</v>
      </c>
    </row>
    <row r="359" spans="1:4" x14ac:dyDescent="0.2">
      <c r="A359" s="162">
        <v>215</v>
      </c>
      <c r="B359" s="163">
        <v>1328</v>
      </c>
      <c r="C359" s="164" t="s">
        <v>285</v>
      </c>
      <c r="D359" s="165">
        <v>2</v>
      </c>
    </row>
    <row r="360" spans="1:4" x14ac:dyDescent="0.2">
      <c r="A360" s="162">
        <v>215</v>
      </c>
      <c r="B360" s="163">
        <v>1329</v>
      </c>
      <c r="C360" s="164" t="s">
        <v>285</v>
      </c>
      <c r="D360" s="165">
        <v>1</v>
      </c>
    </row>
    <row r="361" spans="1:4" x14ac:dyDescent="0.2">
      <c r="A361" s="162">
        <v>216</v>
      </c>
      <c r="B361" s="163">
        <v>1330</v>
      </c>
      <c r="C361" s="164" t="s">
        <v>285</v>
      </c>
      <c r="D361" s="165">
        <v>2</v>
      </c>
    </row>
    <row r="362" spans="1:4" x14ac:dyDescent="0.2">
      <c r="A362" s="162">
        <v>216</v>
      </c>
      <c r="B362" s="163">
        <v>1331</v>
      </c>
      <c r="C362" s="164" t="s">
        <v>285</v>
      </c>
      <c r="D362" s="165">
        <v>1</v>
      </c>
    </row>
    <row r="363" spans="1:4" x14ac:dyDescent="0.2">
      <c r="A363" s="162">
        <v>217</v>
      </c>
      <c r="B363" s="163">
        <v>1332</v>
      </c>
      <c r="C363" s="164" t="s">
        <v>285</v>
      </c>
      <c r="D363" s="165">
        <v>2</v>
      </c>
    </row>
    <row r="364" spans="1:4" x14ac:dyDescent="0.2">
      <c r="A364" s="162">
        <v>217</v>
      </c>
      <c r="B364" s="163">
        <v>1333</v>
      </c>
      <c r="C364" s="164" t="s">
        <v>285</v>
      </c>
      <c r="D364" s="165">
        <v>1</v>
      </c>
    </row>
    <row r="365" spans="1:4" x14ac:dyDescent="0.2">
      <c r="A365" s="162">
        <v>218</v>
      </c>
      <c r="B365" s="163">
        <v>1334</v>
      </c>
      <c r="C365" s="164" t="s">
        <v>285</v>
      </c>
      <c r="D365" s="165">
        <v>2</v>
      </c>
    </row>
    <row r="366" spans="1:4" x14ac:dyDescent="0.2">
      <c r="A366" s="162">
        <v>218</v>
      </c>
      <c r="B366" s="163">
        <v>1335</v>
      </c>
      <c r="C366" s="164" t="s">
        <v>285</v>
      </c>
      <c r="D366" s="165">
        <v>1</v>
      </c>
    </row>
    <row r="367" spans="1:4" x14ac:dyDescent="0.2">
      <c r="A367" s="162">
        <v>219</v>
      </c>
      <c r="B367" s="163">
        <v>1336</v>
      </c>
      <c r="C367" s="164" t="s">
        <v>285</v>
      </c>
      <c r="D367" s="165">
        <v>2</v>
      </c>
    </row>
    <row r="368" spans="1:4" x14ac:dyDescent="0.2">
      <c r="A368" s="162">
        <v>219</v>
      </c>
      <c r="B368" s="163">
        <v>1337</v>
      </c>
      <c r="C368" s="164" t="s">
        <v>285</v>
      </c>
      <c r="D368" s="165">
        <v>1</v>
      </c>
    </row>
    <row r="369" spans="1:4" x14ac:dyDescent="0.2">
      <c r="A369" s="162">
        <v>220</v>
      </c>
      <c r="B369" s="163">
        <v>1338</v>
      </c>
      <c r="C369" s="164" t="s">
        <v>285</v>
      </c>
      <c r="D369" s="165">
        <v>2</v>
      </c>
    </row>
    <row r="370" spans="1:4" x14ac:dyDescent="0.2">
      <c r="A370" s="162">
        <v>220</v>
      </c>
      <c r="B370" s="163">
        <v>1339</v>
      </c>
      <c r="C370" s="164" t="s">
        <v>285</v>
      </c>
      <c r="D370" s="165">
        <v>1</v>
      </c>
    </row>
    <row r="371" spans="1:4" x14ac:dyDescent="0.2">
      <c r="A371" s="162">
        <v>221</v>
      </c>
      <c r="B371" s="163">
        <v>1340</v>
      </c>
      <c r="C371" s="164" t="s">
        <v>285</v>
      </c>
      <c r="D371" s="165">
        <v>2</v>
      </c>
    </row>
    <row r="372" spans="1:4" x14ac:dyDescent="0.2">
      <c r="A372" s="162">
        <v>221</v>
      </c>
      <c r="B372" s="163">
        <v>1341</v>
      </c>
      <c r="C372" s="164" t="s">
        <v>285</v>
      </c>
      <c r="D372" s="165">
        <v>1</v>
      </c>
    </row>
    <row r="373" spans="1:4" x14ac:dyDescent="0.2">
      <c r="A373" s="162">
        <v>222</v>
      </c>
      <c r="B373" s="163">
        <v>1342</v>
      </c>
      <c r="C373" s="164" t="s">
        <v>285</v>
      </c>
      <c r="D373" s="165">
        <v>2</v>
      </c>
    </row>
    <row r="374" spans="1:4" x14ac:dyDescent="0.2">
      <c r="A374" s="162">
        <v>222</v>
      </c>
      <c r="B374" s="163">
        <v>1343</v>
      </c>
      <c r="C374" s="164" t="s">
        <v>285</v>
      </c>
      <c r="D374" s="165">
        <v>1</v>
      </c>
    </row>
    <row r="375" spans="1:4" x14ac:dyDescent="0.2">
      <c r="A375" s="162">
        <v>223</v>
      </c>
      <c r="B375" s="163">
        <v>1344</v>
      </c>
      <c r="C375" s="164" t="s">
        <v>285</v>
      </c>
      <c r="D375" s="165">
        <v>2</v>
      </c>
    </row>
    <row r="376" spans="1:4" x14ac:dyDescent="0.2">
      <c r="A376" s="162">
        <v>223</v>
      </c>
      <c r="B376" s="163">
        <v>1345</v>
      </c>
      <c r="C376" s="164" t="s">
        <v>285</v>
      </c>
      <c r="D376" s="165">
        <v>1</v>
      </c>
    </row>
    <row r="377" spans="1:4" x14ac:dyDescent="0.2">
      <c r="A377" s="162">
        <v>224</v>
      </c>
      <c r="B377" s="163">
        <v>1353</v>
      </c>
      <c r="C377" s="164" t="s">
        <v>285</v>
      </c>
      <c r="D377" s="165">
        <v>2</v>
      </c>
    </row>
    <row r="378" spans="1:4" x14ac:dyDescent="0.2">
      <c r="A378" s="162">
        <v>224</v>
      </c>
      <c r="B378" s="163">
        <v>1354</v>
      </c>
      <c r="C378" s="164" t="s">
        <v>285</v>
      </c>
      <c r="D378" s="165">
        <v>1</v>
      </c>
    </row>
    <row r="379" spans="1:4" x14ac:dyDescent="0.2">
      <c r="A379" s="162">
        <v>225</v>
      </c>
      <c r="B379" s="163">
        <v>1355</v>
      </c>
      <c r="C379" s="164" t="s">
        <v>285</v>
      </c>
      <c r="D379" s="165">
        <v>2</v>
      </c>
    </row>
    <row r="380" spans="1:4" x14ac:dyDescent="0.2">
      <c r="A380" s="162">
        <v>225</v>
      </c>
      <c r="B380" s="163">
        <v>1356</v>
      </c>
      <c r="C380" s="164" t="s">
        <v>285</v>
      </c>
      <c r="D380" s="165">
        <v>1</v>
      </c>
    </row>
    <row r="381" spans="1:4" x14ac:dyDescent="0.2">
      <c r="A381" s="162">
        <v>226</v>
      </c>
      <c r="B381" s="163">
        <v>1357</v>
      </c>
      <c r="C381" s="164" t="s">
        <v>285</v>
      </c>
      <c r="D381" s="165">
        <v>2</v>
      </c>
    </row>
    <row r="382" spans="1:4" x14ac:dyDescent="0.2">
      <c r="A382" s="162">
        <v>226</v>
      </c>
      <c r="B382" s="163">
        <v>1358</v>
      </c>
      <c r="C382" s="164" t="s">
        <v>285</v>
      </c>
      <c r="D382" s="165">
        <v>1</v>
      </c>
    </row>
    <row r="383" spans="1:4" x14ac:dyDescent="0.2">
      <c r="A383" s="162">
        <v>227</v>
      </c>
      <c r="B383" s="163">
        <v>1359</v>
      </c>
      <c r="C383" s="164" t="s">
        <v>285</v>
      </c>
      <c r="D383" s="165">
        <v>2</v>
      </c>
    </row>
    <row r="384" spans="1:4" x14ac:dyDescent="0.2">
      <c r="A384" s="162">
        <v>227</v>
      </c>
      <c r="B384" s="163">
        <v>1360</v>
      </c>
      <c r="C384" s="164" t="s">
        <v>285</v>
      </c>
      <c r="D384" s="165">
        <v>1</v>
      </c>
    </row>
    <row r="385" spans="1:4" x14ac:dyDescent="0.2">
      <c r="A385" s="162">
        <v>228</v>
      </c>
      <c r="B385" s="163">
        <v>1361</v>
      </c>
      <c r="C385" s="164" t="s">
        <v>296</v>
      </c>
      <c r="D385" s="165" t="s">
        <v>246</v>
      </c>
    </row>
    <row r="386" spans="1:4" x14ac:dyDescent="0.2">
      <c r="A386" s="162">
        <v>228</v>
      </c>
      <c r="B386" s="163">
        <v>1399</v>
      </c>
      <c r="C386" s="164" t="s">
        <v>296</v>
      </c>
      <c r="D386" s="165" t="s">
        <v>246</v>
      </c>
    </row>
    <row r="387" spans="1:4" x14ac:dyDescent="0.2">
      <c r="A387" s="162">
        <v>229</v>
      </c>
      <c r="B387" s="163">
        <v>1362</v>
      </c>
      <c r="C387" s="164" t="s">
        <v>296</v>
      </c>
      <c r="D387" s="165" t="s">
        <v>246</v>
      </c>
    </row>
    <row r="388" spans="1:4" x14ac:dyDescent="0.2">
      <c r="A388" s="162">
        <v>229</v>
      </c>
      <c r="B388" s="163">
        <v>1400</v>
      </c>
      <c r="C388" s="164" t="s">
        <v>296</v>
      </c>
      <c r="D388" s="165" t="s">
        <v>246</v>
      </c>
    </row>
    <row r="389" spans="1:4" x14ac:dyDescent="0.2">
      <c r="A389" s="162">
        <v>230</v>
      </c>
      <c r="B389" s="163">
        <v>1363</v>
      </c>
      <c r="C389" s="164" t="s">
        <v>285</v>
      </c>
      <c r="D389" s="165" t="s">
        <v>246</v>
      </c>
    </row>
    <row r="390" spans="1:4" x14ac:dyDescent="0.2">
      <c r="A390" s="162">
        <v>230</v>
      </c>
      <c r="B390" s="163">
        <v>1401</v>
      </c>
      <c r="C390" s="164" t="s">
        <v>285</v>
      </c>
      <c r="D390" s="165" t="s">
        <v>246</v>
      </c>
    </row>
    <row r="391" spans="1:4" x14ac:dyDescent="0.2">
      <c r="A391" s="162">
        <v>231</v>
      </c>
      <c r="B391" s="163">
        <v>1371</v>
      </c>
      <c r="C391" s="164" t="s">
        <v>273</v>
      </c>
      <c r="D391" s="165">
        <v>2</v>
      </c>
    </row>
    <row r="392" spans="1:4" x14ac:dyDescent="0.2">
      <c r="A392" s="162">
        <v>231</v>
      </c>
      <c r="B392" s="163">
        <v>1372</v>
      </c>
      <c r="C392" s="164" t="s">
        <v>273</v>
      </c>
      <c r="D392" s="165">
        <v>1</v>
      </c>
    </row>
    <row r="393" spans="1:4" x14ac:dyDescent="0.2">
      <c r="A393" s="162">
        <v>233</v>
      </c>
      <c r="B393" s="163">
        <v>1375</v>
      </c>
      <c r="C393" s="164" t="s">
        <v>273</v>
      </c>
      <c r="D393" s="165">
        <v>2</v>
      </c>
    </row>
    <row r="394" spans="1:4" x14ac:dyDescent="0.2">
      <c r="A394" s="162">
        <v>233</v>
      </c>
      <c r="B394" s="163">
        <v>1376</v>
      </c>
      <c r="C394" s="164" t="s">
        <v>273</v>
      </c>
      <c r="D394" s="165">
        <v>1</v>
      </c>
    </row>
    <row r="395" spans="1:4" x14ac:dyDescent="0.2">
      <c r="A395" s="162">
        <v>234</v>
      </c>
      <c r="B395" s="163">
        <v>1377</v>
      </c>
      <c r="C395" s="164" t="s">
        <v>273</v>
      </c>
      <c r="D395" s="165">
        <v>2</v>
      </c>
    </row>
    <row r="396" spans="1:4" x14ac:dyDescent="0.2">
      <c r="A396" s="162">
        <v>234</v>
      </c>
      <c r="B396" s="163">
        <v>1378</v>
      </c>
      <c r="C396" s="164" t="s">
        <v>273</v>
      </c>
      <c r="D396" s="165">
        <v>1</v>
      </c>
    </row>
    <row r="397" spans="1:4" x14ac:dyDescent="0.2">
      <c r="A397" s="162">
        <v>235</v>
      </c>
      <c r="B397" s="163">
        <v>1379</v>
      </c>
      <c r="C397" s="164" t="s">
        <v>273</v>
      </c>
      <c r="D397" s="165">
        <v>2</v>
      </c>
    </row>
    <row r="398" spans="1:4" x14ac:dyDescent="0.2">
      <c r="A398" s="162">
        <v>235</v>
      </c>
      <c r="B398" s="163">
        <v>1380</v>
      </c>
      <c r="C398" s="164" t="s">
        <v>273</v>
      </c>
      <c r="D398" s="165">
        <v>1</v>
      </c>
    </row>
    <row r="399" spans="1:4" x14ac:dyDescent="0.2">
      <c r="A399" s="162">
        <v>236</v>
      </c>
      <c r="B399" s="163">
        <v>1381</v>
      </c>
      <c r="C399" s="164" t="s">
        <v>273</v>
      </c>
      <c r="D399" s="165">
        <v>2</v>
      </c>
    </row>
    <row r="400" spans="1:4" x14ac:dyDescent="0.2">
      <c r="A400" s="162">
        <v>236</v>
      </c>
      <c r="B400" s="163">
        <v>1382</v>
      </c>
      <c r="C400" s="164" t="s">
        <v>273</v>
      </c>
      <c r="D400" s="165">
        <v>1</v>
      </c>
    </row>
    <row r="401" spans="1:4" x14ac:dyDescent="0.2">
      <c r="A401" s="162">
        <v>237</v>
      </c>
      <c r="B401" s="163">
        <v>1383</v>
      </c>
      <c r="C401" s="164" t="s">
        <v>273</v>
      </c>
      <c r="D401" s="165">
        <v>2</v>
      </c>
    </row>
    <row r="402" spans="1:4" x14ac:dyDescent="0.2">
      <c r="A402" s="162">
        <v>237</v>
      </c>
      <c r="B402" s="163">
        <v>1384</v>
      </c>
      <c r="C402" s="164" t="s">
        <v>273</v>
      </c>
      <c r="D402" s="165">
        <v>1</v>
      </c>
    </row>
    <row r="403" spans="1:4" x14ac:dyDescent="0.2">
      <c r="A403" s="162">
        <v>238</v>
      </c>
      <c r="B403" s="163">
        <v>1385</v>
      </c>
      <c r="C403" s="164" t="s">
        <v>285</v>
      </c>
      <c r="D403" s="165">
        <v>2</v>
      </c>
    </row>
    <row r="404" spans="1:4" x14ac:dyDescent="0.2">
      <c r="A404" s="162">
        <v>238</v>
      </c>
      <c r="B404" s="163">
        <v>1386</v>
      </c>
      <c r="C404" s="164" t="s">
        <v>285</v>
      </c>
      <c r="D404" s="165">
        <v>1</v>
      </c>
    </row>
    <row r="405" spans="1:4" x14ac:dyDescent="0.2">
      <c r="A405" s="162">
        <v>241</v>
      </c>
      <c r="B405" s="163">
        <v>1042</v>
      </c>
      <c r="C405" s="164" t="s">
        <v>297</v>
      </c>
      <c r="D405" s="165">
        <v>2</v>
      </c>
    </row>
    <row r="406" spans="1:4" x14ac:dyDescent="0.2">
      <c r="A406" s="162">
        <v>241</v>
      </c>
      <c r="B406" s="163">
        <v>1043</v>
      </c>
      <c r="C406" s="164" t="s">
        <v>297</v>
      </c>
      <c r="D406" s="165">
        <v>1</v>
      </c>
    </row>
    <row r="407" spans="1:4" x14ac:dyDescent="0.2">
      <c r="A407" s="162">
        <v>242</v>
      </c>
      <c r="B407" s="163">
        <v>44</v>
      </c>
      <c r="C407" s="164" t="s">
        <v>298</v>
      </c>
      <c r="D407" s="165">
        <v>1</v>
      </c>
    </row>
    <row r="408" spans="1:4" x14ac:dyDescent="0.2">
      <c r="A408" s="162">
        <v>242</v>
      </c>
      <c r="B408" s="163">
        <v>208</v>
      </c>
      <c r="C408" s="164" t="s">
        <v>298</v>
      </c>
      <c r="D408" s="165">
        <v>2</v>
      </c>
    </row>
    <row r="409" spans="1:4" x14ac:dyDescent="0.2">
      <c r="A409" s="162">
        <v>243</v>
      </c>
      <c r="B409" s="163">
        <v>21</v>
      </c>
      <c r="C409" s="164" t="s">
        <v>299</v>
      </c>
      <c r="D409" s="165">
        <v>1</v>
      </c>
    </row>
    <row r="410" spans="1:4" x14ac:dyDescent="0.2">
      <c r="A410" s="162">
        <v>243</v>
      </c>
      <c r="B410" s="163">
        <v>231</v>
      </c>
      <c r="C410" s="164" t="s">
        <v>299</v>
      </c>
      <c r="D410" s="165" t="s">
        <v>498</v>
      </c>
    </row>
    <row r="411" spans="1:4" x14ac:dyDescent="0.2">
      <c r="A411" s="162">
        <v>244</v>
      </c>
      <c r="B411" s="163">
        <v>40</v>
      </c>
      <c r="C411" s="164" t="s">
        <v>285</v>
      </c>
      <c r="D411" s="165">
        <v>1</v>
      </c>
    </row>
    <row r="412" spans="1:4" x14ac:dyDescent="0.2">
      <c r="A412" s="162">
        <v>244</v>
      </c>
      <c r="B412" s="163">
        <v>206</v>
      </c>
      <c r="C412" s="164" t="s">
        <v>285</v>
      </c>
      <c r="D412" s="165">
        <v>2</v>
      </c>
    </row>
    <row r="413" spans="1:4" x14ac:dyDescent="0.2">
      <c r="A413" s="162">
        <v>245</v>
      </c>
      <c r="B413" s="163">
        <v>1012</v>
      </c>
      <c r="C413" s="164" t="s">
        <v>298</v>
      </c>
      <c r="D413" s="165">
        <v>2</v>
      </c>
    </row>
    <row r="414" spans="1:4" x14ac:dyDescent="0.2">
      <c r="A414" s="162">
        <v>245</v>
      </c>
      <c r="B414" s="163">
        <v>1013</v>
      </c>
      <c r="C414" s="164" t="s">
        <v>298</v>
      </c>
      <c r="D414" s="165">
        <v>1</v>
      </c>
    </row>
    <row r="415" spans="1:4" x14ac:dyDescent="0.2">
      <c r="A415" s="162">
        <v>246</v>
      </c>
      <c r="B415" s="163">
        <v>160</v>
      </c>
      <c r="C415" s="164" t="s">
        <v>300</v>
      </c>
      <c r="D415" s="165">
        <v>2</v>
      </c>
    </row>
    <row r="416" spans="1:4" x14ac:dyDescent="0.2">
      <c r="A416" s="162">
        <v>246</v>
      </c>
      <c r="B416" s="163">
        <v>276</v>
      </c>
      <c r="C416" s="164" t="s">
        <v>300</v>
      </c>
      <c r="D416" s="165">
        <v>1</v>
      </c>
    </row>
    <row r="417" spans="1:4" x14ac:dyDescent="0.2">
      <c r="A417" s="162">
        <v>246</v>
      </c>
      <c r="B417" s="163">
        <v>277</v>
      </c>
      <c r="C417" s="164" t="s">
        <v>300</v>
      </c>
      <c r="D417" s="165">
        <v>1</v>
      </c>
    </row>
    <row r="418" spans="1:4" x14ac:dyDescent="0.2">
      <c r="A418" s="162">
        <v>247</v>
      </c>
      <c r="B418" s="163">
        <v>1288</v>
      </c>
      <c r="C418" s="164" t="s">
        <v>298</v>
      </c>
      <c r="D418" s="165">
        <v>1</v>
      </c>
    </row>
    <row r="419" spans="1:4" x14ac:dyDescent="0.2">
      <c r="A419" s="162">
        <v>247</v>
      </c>
      <c r="B419" s="163">
        <v>1289</v>
      </c>
      <c r="C419" s="164" t="s">
        <v>298</v>
      </c>
      <c r="D419" s="165">
        <v>2</v>
      </c>
    </row>
    <row r="420" spans="1:4" x14ac:dyDescent="0.2">
      <c r="A420" s="162">
        <v>248</v>
      </c>
      <c r="B420" s="163">
        <v>1174</v>
      </c>
      <c r="C420" s="164" t="s">
        <v>285</v>
      </c>
      <c r="D420" s="165">
        <v>1</v>
      </c>
    </row>
    <row r="421" spans="1:4" x14ac:dyDescent="0.2">
      <c r="A421" s="162">
        <v>248</v>
      </c>
      <c r="B421" s="163">
        <v>1175</v>
      </c>
      <c r="C421" s="164" t="s">
        <v>285</v>
      </c>
      <c r="D421" s="165">
        <v>2</v>
      </c>
    </row>
    <row r="422" spans="1:4" x14ac:dyDescent="0.2">
      <c r="A422" s="162">
        <v>249</v>
      </c>
      <c r="B422" s="163">
        <v>1351</v>
      </c>
      <c r="C422" s="164" t="s">
        <v>298</v>
      </c>
      <c r="D422" s="165">
        <v>2</v>
      </c>
    </row>
    <row r="423" spans="1:4" x14ac:dyDescent="0.2">
      <c r="A423" s="162">
        <v>249</v>
      </c>
      <c r="B423" s="163">
        <v>1352</v>
      </c>
      <c r="C423" s="164" t="s">
        <v>298</v>
      </c>
      <c r="D423" s="165">
        <v>1</v>
      </c>
    </row>
    <row r="424" spans="1:4" x14ac:dyDescent="0.2">
      <c r="A424" s="162">
        <v>250</v>
      </c>
      <c r="B424" s="163">
        <v>206</v>
      </c>
      <c r="C424" s="164" t="s">
        <v>301</v>
      </c>
      <c r="D424" s="165" t="s">
        <v>246</v>
      </c>
    </row>
    <row r="425" spans="1:4" x14ac:dyDescent="0.2">
      <c r="A425" s="162">
        <v>251</v>
      </c>
      <c r="B425" s="163">
        <v>210</v>
      </c>
      <c r="C425" s="164" t="s">
        <v>301</v>
      </c>
      <c r="D425" s="165" t="s">
        <v>246</v>
      </c>
    </row>
    <row r="426" spans="1:4" x14ac:dyDescent="0.2">
      <c r="A426" s="162">
        <v>252</v>
      </c>
      <c r="B426" s="163">
        <v>212</v>
      </c>
      <c r="C426" s="164" t="s">
        <v>301</v>
      </c>
      <c r="D426" s="165">
        <v>2</v>
      </c>
    </row>
    <row r="427" spans="1:4" x14ac:dyDescent="0.2">
      <c r="A427" s="162">
        <v>253</v>
      </c>
      <c r="B427" s="163">
        <v>1290</v>
      </c>
      <c r="C427" s="164" t="s">
        <v>301</v>
      </c>
      <c r="D427" s="165">
        <v>2</v>
      </c>
    </row>
    <row r="428" spans="1:4" x14ac:dyDescent="0.2">
      <c r="A428" s="162">
        <v>254</v>
      </c>
      <c r="B428" s="163">
        <v>1316</v>
      </c>
      <c r="C428" s="164" t="s">
        <v>302</v>
      </c>
      <c r="D428" s="165">
        <v>2</v>
      </c>
    </row>
    <row r="429" spans="1:4" x14ac:dyDescent="0.2">
      <c r="A429" s="162">
        <v>254</v>
      </c>
      <c r="B429" s="163">
        <v>1317</v>
      </c>
      <c r="C429" s="164" t="s">
        <v>302</v>
      </c>
      <c r="D429" s="165">
        <v>1</v>
      </c>
    </row>
    <row r="430" spans="1:4" x14ac:dyDescent="0.2">
      <c r="A430" s="162">
        <v>255</v>
      </c>
      <c r="B430" s="163">
        <v>1320</v>
      </c>
      <c r="C430" s="164" t="s">
        <v>303</v>
      </c>
      <c r="D430" s="165">
        <v>2</v>
      </c>
    </row>
    <row r="431" spans="1:4" x14ac:dyDescent="0.2">
      <c r="A431" s="162">
        <v>255</v>
      </c>
      <c r="B431" s="163">
        <v>1321</v>
      </c>
      <c r="C431" s="164" t="s">
        <v>303</v>
      </c>
      <c r="D431" s="165">
        <v>1</v>
      </c>
    </row>
    <row r="432" spans="1:4" x14ac:dyDescent="0.2">
      <c r="A432" s="162">
        <v>257</v>
      </c>
      <c r="B432" s="163">
        <v>57</v>
      </c>
      <c r="C432" s="164" t="s">
        <v>304</v>
      </c>
      <c r="D432" s="165">
        <v>1</v>
      </c>
    </row>
    <row r="433" spans="1:4" x14ac:dyDescent="0.2">
      <c r="A433" s="162">
        <v>257</v>
      </c>
      <c r="B433" s="163">
        <v>196</v>
      </c>
      <c r="C433" s="164" t="s">
        <v>304</v>
      </c>
      <c r="D433" s="165">
        <v>2</v>
      </c>
    </row>
    <row r="434" spans="1:4" x14ac:dyDescent="0.2">
      <c r="A434" s="162">
        <v>258</v>
      </c>
      <c r="B434" s="163">
        <v>56</v>
      </c>
      <c r="C434" s="164" t="s">
        <v>305</v>
      </c>
      <c r="D434" s="165">
        <v>1</v>
      </c>
    </row>
    <row r="435" spans="1:4" x14ac:dyDescent="0.2">
      <c r="A435" s="162">
        <v>258</v>
      </c>
      <c r="B435" s="163">
        <v>195</v>
      </c>
      <c r="C435" s="164" t="s">
        <v>305</v>
      </c>
      <c r="D435" s="165">
        <v>2</v>
      </c>
    </row>
    <row r="436" spans="1:4" x14ac:dyDescent="0.2">
      <c r="A436" s="162">
        <v>259</v>
      </c>
      <c r="B436" s="163">
        <v>94</v>
      </c>
      <c r="C436" s="164" t="s">
        <v>306</v>
      </c>
      <c r="D436" s="165">
        <v>1</v>
      </c>
    </row>
    <row r="437" spans="1:4" x14ac:dyDescent="0.2">
      <c r="A437" s="162">
        <v>259</v>
      </c>
      <c r="B437" s="163">
        <v>167</v>
      </c>
      <c r="C437" s="164" t="s">
        <v>306</v>
      </c>
      <c r="D437" s="165">
        <v>2</v>
      </c>
    </row>
    <row r="438" spans="1:4" x14ac:dyDescent="0.2">
      <c r="A438" s="162">
        <v>260</v>
      </c>
      <c r="B438" s="163">
        <v>59</v>
      </c>
      <c r="C438" s="164" t="s">
        <v>305</v>
      </c>
      <c r="D438" s="165" t="s">
        <v>492</v>
      </c>
    </row>
    <row r="439" spans="1:4" x14ac:dyDescent="0.2">
      <c r="A439" s="162">
        <v>260</v>
      </c>
      <c r="B439" s="163">
        <v>191</v>
      </c>
      <c r="C439" s="164" t="s">
        <v>305</v>
      </c>
      <c r="D439" s="165" t="s">
        <v>492</v>
      </c>
    </row>
    <row r="440" spans="1:4" x14ac:dyDescent="0.2">
      <c r="A440" s="162">
        <v>261</v>
      </c>
      <c r="B440" s="163">
        <v>55</v>
      </c>
      <c r="C440" s="164" t="s">
        <v>305</v>
      </c>
      <c r="D440" s="165">
        <v>1</v>
      </c>
    </row>
    <row r="441" spans="1:4" x14ac:dyDescent="0.2">
      <c r="A441" s="162">
        <v>261</v>
      </c>
      <c r="B441" s="163">
        <v>194</v>
      </c>
      <c r="C441" s="164" t="s">
        <v>305</v>
      </c>
      <c r="D441" s="165" t="s">
        <v>495</v>
      </c>
    </row>
    <row r="442" spans="1:4" x14ac:dyDescent="0.2">
      <c r="A442" s="162">
        <v>262</v>
      </c>
      <c r="B442" s="163">
        <v>57</v>
      </c>
      <c r="C442" s="164" t="s">
        <v>305</v>
      </c>
      <c r="D442" s="165">
        <v>1</v>
      </c>
    </row>
    <row r="443" spans="1:4" x14ac:dyDescent="0.2">
      <c r="A443" s="162">
        <v>262</v>
      </c>
      <c r="B443" s="163">
        <v>196</v>
      </c>
      <c r="C443" s="164" t="s">
        <v>305</v>
      </c>
      <c r="D443" s="165" t="s">
        <v>499</v>
      </c>
    </row>
    <row r="444" spans="1:4" x14ac:dyDescent="0.2">
      <c r="A444" s="162">
        <v>263</v>
      </c>
      <c r="B444" s="163">
        <v>1010</v>
      </c>
      <c r="C444" s="164" t="s">
        <v>305</v>
      </c>
      <c r="D444" s="165">
        <v>2</v>
      </c>
    </row>
    <row r="445" spans="1:4" x14ac:dyDescent="0.2">
      <c r="A445" s="162">
        <v>263</v>
      </c>
      <c r="B445" s="163">
        <v>1011</v>
      </c>
      <c r="C445" s="164" t="s">
        <v>305</v>
      </c>
      <c r="D445" s="165">
        <v>1</v>
      </c>
    </row>
    <row r="446" spans="1:4" x14ac:dyDescent="0.2">
      <c r="A446" s="162">
        <v>264</v>
      </c>
      <c r="B446" s="163">
        <v>1069</v>
      </c>
      <c r="C446" s="164" t="s">
        <v>305</v>
      </c>
      <c r="D446" s="165">
        <v>1</v>
      </c>
    </row>
    <row r="447" spans="1:4" x14ac:dyDescent="0.2">
      <c r="A447" s="162">
        <v>264</v>
      </c>
      <c r="B447" s="163">
        <v>1070</v>
      </c>
      <c r="C447" s="164" t="s">
        <v>305</v>
      </c>
      <c r="D447" s="165">
        <v>2</v>
      </c>
    </row>
    <row r="448" spans="1:4" x14ac:dyDescent="0.2">
      <c r="A448" s="162">
        <v>265</v>
      </c>
      <c r="B448" s="163">
        <v>190</v>
      </c>
      <c r="C448" s="164" t="s">
        <v>307</v>
      </c>
      <c r="D448" s="165" t="s">
        <v>494</v>
      </c>
    </row>
    <row r="449" spans="1:4" x14ac:dyDescent="0.2">
      <c r="A449" s="162">
        <v>266</v>
      </c>
      <c r="B449" s="163">
        <v>191</v>
      </c>
      <c r="C449" s="164" t="s">
        <v>307</v>
      </c>
      <c r="D449" s="165" t="s">
        <v>246</v>
      </c>
    </row>
    <row r="450" spans="1:4" x14ac:dyDescent="0.2">
      <c r="A450" s="162">
        <v>267</v>
      </c>
      <c r="B450" s="163">
        <v>192</v>
      </c>
      <c r="C450" s="164" t="s">
        <v>307</v>
      </c>
      <c r="D450" s="165" t="s">
        <v>246</v>
      </c>
    </row>
    <row r="451" spans="1:4" x14ac:dyDescent="0.2">
      <c r="A451" s="162">
        <v>268</v>
      </c>
      <c r="B451" s="163">
        <v>193</v>
      </c>
      <c r="C451" s="164" t="s">
        <v>307</v>
      </c>
      <c r="D451" s="165" t="s">
        <v>495</v>
      </c>
    </row>
    <row r="452" spans="1:4" x14ac:dyDescent="0.2">
      <c r="A452" s="162">
        <v>269</v>
      </c>
      <c r="B452" s="163">
        <v>194</v>
      </c>
      <c r="C452" s="164" t="s">
        <v>307</v>
      </c>
      <c r="D452" s="165" t="s">
        <v>246</v>
      </c>
    </row>
    <row r="453" spans="1:4" x14ac:dyDescent="0.2">
      <c r="A453" s="162">
        <v>270</v>
      </c>
      <c r="B453" s="163">
        <v>196</v>
      </c>
      <c r="C453" s="164" t="s">
        <v>307</v>
      </c>
      <c r="D453" s="165" t="s">
        <v>494</v>
      </c>
    </row>
    <row r="454" spans="1:4" x14ac:dyDescent="0.2">
      <c r="A454" s="162">
        <v>271</v>
      </c>
      <c r="B454" s="163">
        <v>1088</v>
      </c>
      <c r="C454" s="164" t="s">
        <v>307</v>
      </c>
      <c r="D454" s="165" t="s">
        <v>246</v>
      </c>
    </row>
    <row r="455" spans="1:4" x14ac:dyDescent="0.2">
      <c r="A455" s="162">
        <v>272</v>
      </c>
      <c r="B455" s="163">
        <v>1089</v>
      </c>
      <c r="C455" s="164" t="s">
        <v>307</v>
      </c>
      <c r="D455" s="165" t="s">
        <v>246</v>
      </c>
    </row>
    <row r="456" spans="1:4" x14ac:dyDescent="0.2">
      <c r="A456" s="162">
        <v>273</v>
      </c>
      <c r="B456" s="163">
        <v>1090</v>
      </c>
      <c r="C456" s="164" t="s">
        <v>307</v>
      </c>
      <c r="D456" s="165" t="s">
        <v>246</v>
      </c>
    </row>
    <row r="457" spans="1:4" x14ac:dyDescent="0.2">
      <c r="A457" s="162">
        <v>274</v>
      </c>
      <c r="B457" s="163">
        <v>1115</v>
      </c>
      <c r="C457" s="164" t="s">
        <v>307</v>
      </c>
      <c r="D457" s="165" t="s">
        <v>246</v>
      </c>
    </row>
    <row r="458" spans="1:4" x14ac:dyDescent="0.2">
      <c r="A458" s="162">
        <v>276</v>
      </c>
      <c r="B458" s="163">
        <v>1347</v>
      </c>
      <c r="C458" s="164" t="s">
        <v>307</v>
      </c>
      <c r="D458" s="165" t="s">
        <v>246</v>
      </c>
    </row>
    <row r="459" spans="1:4" x14ac:dyDescent="0.2">
      <c r="A459" s="162">
        <v>277</v>
      </c>
      <c r="B459" s="163">
        <v>52</v>
      </c>
      <c r="C459" s="164" t="s">
        <v>308</v>
      </c>
      <c r="D459" s="165" t="s">
        <v>246</v>
      </c>
    </row>
    <row r="460" spans="1:4" x14ac:dyDescent="0.2">
      <c r="A460" s="162">
        <v>278</v>
      </c>
      <c r="B460" s="163">
        <v>105</v>
      </c>
      <c r="C460" s="164" t="s">
        <v>309</v>
      </c>
      <c r="D460" s="165" t="s">
        <v>246</v>
      </c>
    </row>
    <row r="461" spans="1:4" x14ac:dyDescent="0.2">
      <c r="A461" s="162">
        <v>279</v>
      </c>
      <c r="B461" s="163">
        <v>16</v>
      </c>
      <c r="C461" s="164" t="s">
        <v>310</v>
      </c>
      <c r="D461" s="165" t="s">
        <v>246</v>
      </c>
    </row>
    <row r="462" spans="1:4" x14ac:dyDescent="0.2">
      <c r="A462" s="162">
        <v>280</v>
      </c>
      <c r="B462" s="163">
        <v>170</v>
      </c>
      <c r="C462" s="164" t="s">
        <v>311</v>
      </c>
      <c r="D462" s="165" t="s">
        <v>492</v>
      </c>
    </row>
    <row r="463" spans="1:4" x14ac:dyDescent="0.2">
      <c r="A463" s="162">
        <v>281</v>
      </c>
      <c r="B463" s="163">
        <v>11</v>
      </c>
      <c r="C463" s="164" t="s">
        <v>312</v>
      </c>
      <c r="D463" s="165">
        <v>2</v>
      </c>
    </row>
    <row r="464" spans="1:4" x14ac:dyDescent="0.2">
      <c r="A464" s="162">
        <v>281</v>
      </c>
      <c r="B464" s="163">
        <v>95</v>
      </c>
      <c r="C464" s="164" t="s">
        <v>312</v>
      </c>
      <c r="D464" s="165">
        <v>1</v>
      </c>
    </row>
    <row r="465" spans="1:4" x14ac:dyDescent="0.2">
      <c r="A465" s="162">
        <v>283</v>
      </c>
      <c r="B465" s="163">
        <v>1016</v>
      </c>
      <c r="C465" s="164" t="s">
        <v>313</v>
      </c>
      <c r="D465" s="165">
        <v>1</v>
      </c>
    </row>
    <row r="466" spans="1:4" x14ac:dyDescent="0.2">
      <c r="A466" s="162">
        <v>283</v>
      </c>
      <c r="B466" s="163">
        <v>1017</v>
      </c>
      <c r="C466" s="164" t="s">
        <v>313</v>
      </c>
      <c r="D466" s="165">
        <v>2</v>
      </c>
    </row>
    <row r="467" spans="1:4" x14ac:dyDescent="0.2">
      <c r="A467" s="162">
        <v>284</v>
      </c>
      <c r="B467" s="163">
        <v>177</v>
      </c>
      <c r="C467" s="164" t="s">
        <v>253</v>
      </c>
      <c r="D467" s="165" t="s">
        <v>246</v>
      </c>
    </row>
    <row r="468" spans="1:4" x14ac:dyDescent="0.2">
      <c r="A468" s="162">
        <v>285</v>
      </c>
      <c r="B468" s="163">
        <v>178</v>
      </c>
      <c r="C468" s="164" t="s">
        <v>253</v>
      </c>
      <c r="D468" s="165" t="s">
        <v>492</v>
      </c>
    </row>
    <row r="469" spans="1:4" x14ac:dyDescent="0.2">
      <c r="A469" s="162">
        <v>286</v>
      </c>
      <c r="B469" s="163">
        <v>103</v>
      </c>
      <c r="C469" s="164" t="s">
        <v>314</v>
      </c>
      <c r="D469" s="165" t="s">
        <v>246</v>
      </c>
    </row>
    <row r="470" spans="1:4" x14ac:dyDescent="0.2">
      <c r="A470" s="162">
        <v>287</v>
      </c>
      <c r="B470" s="163">
        <v>1364</v>
      </c>
      <c r="C470" s="164" t="s">
        <v>315</v>
      </c>
      <c r="D470" s="165" t="s">
        <v>246</v>
      </c>
    </row>
    <row r="471" spans="1:4" x14ac:dyDescent="0.2">
      <c r="A471" s="162">
        <v>287</v>
      </c>
      <c r="B471" s="163">
        <v>1402</v>
      </c>
      <c r="C471" s="164" t="s">
        <v>315</v>
      </c>
      <c r="D471" s="165" t="s">
        <v>246</v>
      </c>
    </row>
    <row r="472" spans="1:4" x14ac:dyDescent="0.2">
      <c r="A472" s="162">
        <v>288</v>
      </c>
      <c r="B472" s="163">
        <v>1036</v>
      </c>
      <c r="C472" s="164" t="s">
        <v>316</v>
      </c>
      <c r="D472" s="165" t="s">
        <v>246</v>
      </c>
    </row>
    <row r="473" spans="1:4" x14ac:dyDescent="0.2">
      <c r="A473" s="162">
        <v>289</v>
      </c>
      <c r="B473" s="163">
        <v>1041</v>
      </c>
      <c r="C473" s="164" t="s">
        <v>316</v>
      </c>
      <c r="D473" s="165" t="s">
        <v>246</v>
      </c>
    </row>
    <row r="474" spans="1:4" x14ac:dyDescent="0.2">
      <c r="A474" s="162">
        <v>290</v>
      </c>
      <c r="B474" s="163">
        <v>1050</v>
      </c>
      <c r="C474" s="164" t="s">
        <v>316</v>
      </c>
      <c r="D474" s="165" t="s">
        <v>246</v>
      </c>
    </row>
    <row r="475" spans="1:4" x14ac:dyDescent="0.2">
      <c r="A475" s="162">
        <v>291</v>
      </c>
      <c r="B475" s="163">
        <v>1051</v>
      </c>
      <c r="C475" s="164" t="s">
        <v>316</v>
      </c>
      <c r="D475" s="165" t="s">
        <v>246</v>
      </c>
    </row>
    <row r="476" spans="1:4" x14ac:dyDescent="0.2">
      <c r="A476" s="162">
        <v>292</v>
      </c>
      <c r="B476" s="163">
        <v>1052</v>
      </c>
      <c r="C476" s="164" t="s">
        <v>316</v>
      </c>
      <c r="D476" s="165" t="s">
        <v>246</v>
      </c>
    </row>
    <row r="477" spans="1:4" x14ac:dyDescent="0.2">
      <c r="A477" s="162">
        <v>297</v>
      </c>
      <c r="B477" s="163">
        <v>1367</v>
      </c>
      <c r="C477" s="164" t="s">
        <v>316</v>
      </c>
      <c r="D477" s="165" t="s">
        <v>246</v>
      </c>
    </row>
    <row r="478" spans="1:4" x14ac:dyDescent="0.2">
      <c r="A478" s="162">
        <v>298</v>
      </c>
      <c r="B478" s="163">
        <v>1368</v>
      </c>
      <c r="C478" s="164" t="s">
        <v>316</v>
      </c>
      <c r="D478" s="165" t="s">
        <v>246</v>
      </c>
    </row>
    <row r="479" spans="1:4" x14ac:dyDescent="0.2">
      <c r="A479" s="162">
        <v>299</v>
      </c>
      <c r="B479" s="163">
        <v>1053</v>
      </c>
      <c r="C479" s="164" t="s">
        <v>316</v>
      </c>
      <c r="D479" s="165" t="s">
        <v>246</v>
      </c>
    </row>
    <row r="480" spans="1:4" x14ac:dyDescent="0.2">
      <c r="A480" s="162">
        <v>300</v>
      </c>
      <c r="B480" s="163">
        <v>1080</v>
      </c>
      <c r="C480" s="164" t="s">
        <v>317</v>
      </c>
      <c r="D480" s="165">
        <v>1</v>
      </c>
    </row>
    <row r="481" spans="1:4" x14ac:dyDescent="0.2">
      <c r="A481" s="162">
        <v>300</v>
      </c>
      <c r="B481" s="163">
        <v>1081</v>
      </c>
      <c r="C481" s="164" t="s">
        <v>317</v>
      </c>
      <c r="D481" s="165">
        <v>1</v>
      </c>
    </row>
    <row r="482" spans="1:4" x14ac:dyDescent="0.2">
      <c r="A482" s="162">
        <v>301</v>
      </c>
      <c r="B482" s="163">
        <v>1095</v>
      </c>
      <c r="C482" s="164" t="s">
        <v>318</v>
      </c>
      <c r="D482" s="165">
        <v>1</v>
      </c>
    </row>
    <row r="483" spans="1:4" x14ac:dyDescent="0.2">
      <c r="A483" s="162">
        <v>301</v>
      </c>
      <c r="B483" s="163">
        <v>1096</v>
      </c>
      <c r="C483" s="164" t="s">
        <v>318</v>
      </c>
      <c r="D483" s="165">
        <v>1</v>
      </c>
    </row>
    <row r="484" spans="1:4" x14ac:dyDescent="0.2">
      <c r="A484" s="162">
        <v>302</v>
      </c>
      <c r="B484" s="163">
        <v>1101</v>
      </c>
      <c r="C484" s="164" t="s">
        <v>319</v>
      </c>
      <c r="D484" s="165">
        <v>1</v>
      </c>
    </row>
    <row r="485" spans="1:4" x14ac:dyDescent="0.2">
      <c r="A485" s="162">
        <v>302</v>
      </c>
      <c r="B485" s="163">
        <v>1102</v>
      </c>
      <c r="C485" s="164" t="s">
        <v>319</v>
      </c>
      <c r="D485" s="165">
        <v>1</v>
      </c>
    </row>
    <row r="486" spans="1:4" x14ac:dyDescent="0.2">
      <c r="A486" s="162">
        <v>303</v>
      </c>
      <c r="B486" s="163">
        <v>1054</v>
      </c>
      <c r="C486" s="164" t="s">
        <v>316</v>
      </c>
      <c r="D486" s="165" t="s">
        <v>246</v>
      </c>
    </row>
    <row r="487" spans="1:4" x14ac:dyDescent="0.2">
      <c r="A487" s="162">
        <v>304</v>
      </c>
      <c r="B487" s="163">
        <v>1083</v>
      </c>
      <c r="C487" s="164" t="s">
        <v>316</v>
      </c>
      <c r="D487" s="165" t="s">
        <v>246</v>
      </c>
    </row>
    <row r="488" spans="1:4" x14ac:dyDescent="0.2">
      <c r="A488" s="162">
        <v>305</v>
      </c>
      <c r="B488" s="163">
        <v>1084</v>
      </c>
      <c r="C488" s="164" t="s">
        <v>320</v>
      </c>
      <c r="D488" s="165">
        <v>1</v>
      </c>
    </row>
    <row r="489" spans="1:4" x14ac:dyDescent="0.2">
      <c r="A489" s="162">
        <v>305</v>
      </c>
      <c r="B489" s="163">
        <v>1085</v>
      </c>
      <c r="C489" s="164" t="s">
        <v>320</v>
      </c>
      <c r="D489" s="165">
        <v>2</v>
      </c>
    </row>
    <row r="490" spans="1:4" x14ac:dyDescent="0.2">
      <c r="A490" s="162">
        <v>306</v>
      </c>
      <c r="B490" s="163">
        <v>1086</v>
      </c>
      <c r="C490" s="164" t="s">
        <v>320</v>
      </c>
      <c r="D490" s="165">
        <v>1</v>
      </c>
    </row>
    <row r="491" spans="1:4" x14ac:dyDescent="0.2">
      <c r="A491" s="162">
        <v>306</v>
      </c>
      <c r="B491" s="163">
        <v>1087</v>
      </c>
      <c r="C491" s="164" t="s">
        <v>320</v>
      </c>
      <c r="D491" s="165">
        <v>2</v>
      </c>
    </row>
    <row r="492" spans="1:4" x14ac:dyDescent="0.2">
      <c r="A492" s="162">
        <v>307</v>
      </c>
      <c r="B492" s="163">
        <v>1091</v>
      </c>
      <c r="C492" s="164" t="s">
        <v>320</v>
      </c>
      <c r="D492" s="165">
        <v>1</v>
      </c>
    </row>
    <row r="493" spans="1:4" x14ac:dyDescent="0.2">
      <c r="A493" s="162">
        <v>307</v>
      </c>
      <c r="B493" s="163">
        <v>1092</v>
      </c>
      <c r="C493" s="164" t="s">
        <v>320</v>
      </c>
      <c r="D493" s="165">
        <v>2</v>
      </c>
    </row>
    <row r="494" spans="1:4" x14ac:dyDescent="0.2">
      <c r="A494" s="162">
        <v>308</v>
      </c>
      <c r="B494" s="163">
        <v>1093</v>
      </c>
      <c r="C494" s="164" t="s">
        <v>320</v>
      </c>
      <c r="D494" s="165">
        <v>1</v>
      </c>
    </row>
    <row r="495" spans="1:4" x14ac:dyDescent="0.2">
      <c r="A495" s="162">
        <v>308</v>
      </c>
      <c r="B495" s="163">
        <v>1094</v>
      </c>
      <c r="C495" s="164" t="s">
        <v>320</v>
      </c>
      <c r="D495" s="165">
        <v>2</v>
      </c>
    </row>
    <row r="496" spans="1:4" x14ac:dyDescent="0.2">
      <c r="A496" s="162">
        <v>309</v>
      </c>
      <c r="B496" s="163">
        <v>1098</v>
      </c>
      <c r="C496" s="164" t="s">
        <v>321</v>
      </c>
      <c r="D496" s="165">
        <v>1</v>
      </c>
    </row>
    <row r="497" spans="1:4" x14ac:dyDescent="0.2">
      <c r="A497" s="162">
        <v>309</v>
      </c>
      <c r="B497" s="163">
        <v>1099</v>
      </c>
      <c r="C497" s="164" t="s">
        <v>321</v>
      </c>
      <c r="D497" s="165">
        <v>1</v>
      </c>
    </row>
    <row r="498" spans="1:4" x14ac:dyDescent="0.2">
      <c r="A498" s="162">
        <v>310</v>
      </c>
      <c r="B498" s="163">
        <v>1155</v>
      </c>
      <c r="C498" s="164" t="s">
        <v>322</v>
      </c>
      <c r="D498" s="165">
        <v>2</v>
      </c>
    </row>
    <row r="499" spans="1:4" x14ac:dyDescent="0.2">
      <c r="A499" s="162">
        <v>310</v>
      </c>
      <c r="B499" s="163">
        <v>1156</v>
      </c>
      <c r="C499" s="164" t="s">
        <v>322</v>
      </c>
      <c r="D499" s="165">
        <v>1</v>
      </c>
    </row>
    <row r="500" spans="1:4" x14ac:dyDescent="0.2">
      <c r="A500" s="162">
        <v>312</v>
      </c>
      <c r="B500" s="163">
        <v>1154</v>
      </c>
      <c r="C500" s="164" t="s">
        <v>323</v>
      </c>
      <c r="D500" s="165">
        <v>2</v>
      </c>
    </row>
    <row r="501" spans="1:4" x14ac:dyDescent="0.2">
      <c r="A501" s="162">
        <v>313</v>
      </c>
      <c r="B501" s="163">
        <v>1006</v>
      </c>
      <c r="C501" s="164" t="s">
        <v>324</v>
      </c>
      <c r="D501" s="165">
        <v>2</v>
      </c>
    </row>
    <row r="502" spans="1:4" x14ac:dyDescent="0.2">
      <c r="A502" s="162">
        <v>314</v>
      </c>
      <c r="B502" s="163">
        <v>104</v>
      </c>
      <c r="C502" s="164" t="s">
        <v>325</v>
      </c>
      <c r="D502" s="165" t="s">
        <v>492</v>
      </c>
    </row>
    <row r="503" spans="1:4" x14ac:dyDescent="0.2">
      <c r="A503" s="162">
        <v>315</v>
      </c>
      <c r="B503" s="163">
        <v>178</v>
      </c>
      <c r="C503" s="164" t="s">
        <v>326</v>
      </c>
      <c r="D503" s="165" t="s">
        <v>492</v>
      </c>
    </row>
    <row r="504" spans="1:4" x14ac:dyDescent="0.2">
      <c r="A504" s="162">
        <v>315</v>
      </c>
      <c r="B504" s="163">
        <v>227</v>
      </c>
      <c r="C504" s="164" t="s">
        <v>326</v>
      </c>
      <c r="D504" s="165" t="s">
        <v>492</v>
      </c>
    </row>
    <row r="505" spans="1:4" x14ac:dyDescent="0.2">
      <c r="A505" s="162">
        <v>316</v>
      </c>
      <c r="B505" s="163">
        <v>53</v>
      </c>
      <c r="C505" s="164" t="s">
        <v>327</v>
      </c>
      <c r="D505" s="165">
        <v>1</v>
      </c>
    </row>
    <row r="506" spans="1:4" x14ac:dyDescent="0.2">
      <c r="A506" s="162">
        <v>316</v>
      </c>
      <c r="B506" s="163">
        <v>198</v>
      </c>
      <c r="C506" s="164" t="s">
        <v>327</v>
      </c>
      <c r="D506" s="165">
        <v>1</v>
      </c>
    </row>
    <row r="507" spans="1:4" x14ac:dyDescent="0.2">
      <c r="A507" s="162">
        <v>317</v>
      </c>
      <c r="B507" s="163">
        <v>70</v>
      </c>
      <c r="C507" s="164" t="s">
        <v>327</v>
      </c>
      <c r="D507" s="165" t="s">
        <v>499</v>
      </c>
    </row>
    <row r="508" spans="1:4" x14ac:dyDescent="0.2">
      <c r="A508" s="162">
        <v>317</v>
      </c>
      <c r="B508" s="163">
        <v>183</v>
      </c>
      <c r="C508" s="164" t="s">
        <v>327</v>
      </c>
      <c r="D508" s="165" t="s">
        <v>500</v>
      </c>
    </row>
    <row r="509" spans="1:4" x14ac:dyDescent="0.2">
      <c r="A509" s="162">
        <v>318</v>
      </c>
      <c r="B509" s="163">
        <v>74</v>
      </c>
      <c r="C509" s="164" t="s">
        <v>327</v>
      </c>
      <c r="D509" s="165">
        <v>1</v>
      </c>
    </row>
    <row r="510" spans="1:4" x14ac:dyDescent="0.2">
      <c r="A510" s="162">
        <v>318</v>
      </c>
      <c r="B510" s="163">
        <v>180</v>
      </c>
      <c r="C510" s="164" t="s">
        <v>327</v>
      </c>
      <c r="D510" s="165">
        <v>1</v>
      </c>
    </row>
    <row r="511" spans="1:4" x14ac:dyDescent="0.2">
      <c r="A511" s="162">
        <v>319</v>
      </c>
      <c r="B511" s="163">
        <v>71</v>
      </c>
      <c r="C511" s="164" t="s">
        <v>328</v>
      </c>
      <c r="D511" s="165" t="s">
        <v>501</v>
      </c>
    </row>
    <row r="512" spans="1:4" x14ac:dyDescent="0.2">
      <c r="A512" s="162">
        <v>319</v>
      </c>
      <c r="B512" s="163">
        <v>183</v>
      </c>
      <c r="C512" s="164" t="s">
        <v>328</v>
      </c>
      <c r="D512" s="165" t="s">
        <v>501</v>
      </c>
    </row>
    <row r="513" spans="1:4" x14ac:dyDescent="0.2">
      <c r="A513" s="162">
        <v>320</v>
      </c>
      <c r="B513" s="163">
        <v>72</v>
      </c>
      <c r="C513" s="164" t="s">
        <v>327</v>
      </c>
      <c r="D513" s="165">
        <v>1</v>
      </c>
    </row>
    <row r="514" spans="1:4" x14ac:dyDescent="0.2">
      <c r="A514" s="162">
        <v>320</v>
      </c>
      <c r="B514" s="163">
        <v>184</v>
      </c>
      <c r="C514" s="164" t="s">
        <v>327</v>
      </c>
      <c r="D514" s="165">
        <v>1</v>
      </c>
    </row>
    <row r="515" spans="1:4" x14ac:dyDescent="0.2">
      <c r="A515" s="162">
        <v>321</v>
      </c>
      <c r="B515" s="163">
        <v>1004</v>
      </c>
      <c r="C515" s="164" t="s">
        <v>327</v>
      </c>
      <c r="D515" s="165">
        <v>1</v>
      </c>
    </row>
    <row r="516" spans="1:4" x14ac:dyDescent="0.2">
      <c r="A516" s="162">
        <v>321</v>
      </c>
      <c r="B516" s="163">
        <v>1005</v>
      </c>
      <c r="C516" s="164" t="s">
        <v>327</v>
      </c>
      <c r="D516" s="165">
        <v>1</v>
      </c>
    </row>
    <row r="517" spans="1:4" x14ac:dyDescent="0.2">
      <c r="A517" s="162">
        <v>322</v>
      </c>
      <c r="B517" s="163">
        <v>1073</v>
      </c>
      <c r="C517" s="164" t="s">
        <v>327</v>
      </c>
      <c r="D517" s="165">
        <v>1</v>
      </c>
    </row>
    <row r="518" spans="1:4" x14ac:dyDescent="0.2">
      <c r="A518" s="162">
        <v>322</v>
      </c>
      <c r="B518" s="163">
        <v>1074</v>
      </c>
      <c r="C518" s="164" t="s">
        <v>327</v>
      </c>
      <c r="D518" s="165">
        <v>1</v>
      </c>
    </row>
    <row r="519" spans="1:4" x14ac:dyDescent="0.2">
      <c r="A519" s="162">
        <v>323</v>
      </c>
      <c r="B519" s="163">
        <v>1284</v>
      </c>
      <c r="C519" s="164" t="s">
        <v>327</v>
      </c>
      <c r="D519" s="165">
        <v>1</v>
      </c>
    </row>
    <row r="520" spans="1:4" x14ac:dyDescent="0.2">
      <c r="A520" s="162">
        <v>323</v>
      </c>
      <c r="B520" s="163">
        <v>1285</v>
      </c>
      <c r="C520" s="164" t="s">
        <v>327</v>
      </c>
      <c r="D520" s="165" t="s">
        <v>502</v>
      </c>
    </row>
    <row r="521" spans="1:4" x14ac:dyDescent="0.2">
      <c r="A521" s="162">
        <v>324</v>
      </c>
      <c r="B521" s="163">
        <v>1007</v>
      </c>
      <c r="C521" s="164" t="s">
        <v>329</v>
      </c>
      <c r="D521" s="165">
        <v>1</v>
      </c>
    </row>
    <row r="522" spans="1:4" x14ac:dyDescent="0.2">
      <c r="A522" s="162">
        <v>325</v>
      </c>
      <c r="B522" s="163">
        <v>183</v>
      </c>
      <c r="C522" s="164" t="s">
        <v>330</v>
      </c>
      <c r="D522" s="165">
        <v>1</v>
      </c>
    </row>
    <row r="523" spans="1:4" x14ac:dyDescent="0.2">
      <c r="A523" s="162">
        <v>325</v>
      </c>
      <c r="B523" s="163">
        <v>186</v>
      </c>
      <c r="C523" s="164" t="s">
        <v>330</v>
      </c>
      <c r="D523" s="165">
        <v>1</v>
      </c>
    </row>
    <row r="524" spans="1:4" x14ac:dyDescent="0.2">
      <c r="A524" s="162">
        <v>325</v>
      </c>
      <c r="B524" s="163">
        <v>206</v>
      </c>
      <c r="C524" s="164" t="s">
        <v>330</v>
      </c>
      <c r="D524" s="165">
        <v>2</v>
      </c>
    </row>
    <row r="525" spans="1:4" x14ac:dyDescent="0.2">
      <c r="A525" s="162">
        <v>326</v>
      </c>
      <c r="B525" s="163">
        <v>184</v>
      </c>
      <c r="C525" s="164" t="s">
        <v>330</v>
      </c>
      <c r="D525" s="165">
        <v>1</v>
      </c>
    </row>
    <row r="526" spans="1:4" x14ac:dyDescent="0.2">
      <c r="A526" s="162">
        <v>326</v>
      </c>
      <c r="B526" s="163">
        <v>187</v>
      </c>
      <c r="C526" s="164" t="s">
        <v>330</v>
      </c>
      <c r="D526" s="165" t="s">
        <v>499</v>
      </c>
    </row>
    <row r="527" spans="1:4" x14ac:dyDescent="0.2">
      <c r="A527" s="162">
        <v>326</v>
      </c>
      <c r="B527" s="163">
        <v>210</v>
      </c>
      <c r="C527" s="164" t="s">
        <v>330</v>
      </c>
      <c r="D527" s="170" t="s">
        <v>499</v>
      </c>
    </row>
    <row r="528" spans="1:4" x14ac:dyDescent="0.2">
      <c r="A528" s="162">
        <v>327</v>
      </c>
      <c r="B528" s="163">
        <v>135</v>
      </c>
      <c r="C528" s="164" t="s">
        <v>330</v>
      </c>
      <c r="D528" s="165">
        <v>1</v>
      </c>
    </row>
    <row r="529" spans="1:4" x14ac:dyDescent="0.2">
      <c r="A529" s="162">
        <v>327</v>
      </c>
      <c r="B529" s="163">
        <v>198</v>
      </c>
      <c r="C529" s="164" t="s">
        <v>330</v>
      </c>
      <c r="D529" s="165">
        <v>1</v>
      </c>
    </row>
    <row r="530" spans="1:4" x14ac:dyDescent="0.2">
      <c r="A530" s="162">
        <v>327</v>
      </c>
      <c r="B530" s="163">
        <v>222</v>
      </c>
      <c r="C530" s="164" t="s">
        <v>330</v>
      </c>
      <c r="D530" s="165">
        <v>2</v>
      </c>
    </row>
    <row r="531" spans="1:4" x14ac:dyDescent="0.2">
      <c r="A531" s="162">
        <v>328</v>
      </c>
      <c r="B531" s="163">
        <v>1022</v>
      </c>
      <c r="C531" s="164" t="s">
        <v>330</v>
      </c>
      <c r="D531" s="165">
        <v>1</v>
      </c>
    </row>
    <row r="532" spans="1:4" x14ac:dyDescent="0.2">
      <c r="A532" s="162">
        <v>328</v>
      </c>
      <c r="B532" s="163">
        <v>1023</v>
      </c>
      <c r="C532" s="164" t="s">
        <v>330</v>
      </c>
      <c r="D532" s="165">
        <v>2</v>
      </c>
    </row>
    <row r="533" spans="1:4" x14ac:dyDescent="0.2">
      <c r="A533" s="162">
        <v>328</v>
      </c>
      <c r="B533" s="163">
        <v>1024</v>
      </c>
      <c r="C533" s="164" t="s">
        <v>330</v>
      </c>
      <c r="D533" s="165">
        <v>1</v>
      </c>
    </row>
    <row r="534" spans="1:4" x14ac:dyDescent="0.2">
      <c r="A534" s="162">
        <v>329</v>
      </c>
      <c r="B534" s="163">
        <v>1027</v>
      </c>
      <c r="C534" s="164" t="s">
        <v>330</v>
      </c>
      <c r="D534" s="165">
        <v>1</v>
      </c>
    </row>
    <row r="535" spans="1:4" x14ac:dyDescent="0.2">
      <c r="A535" s="162">
        <v>329</v>
      </c>
      <c r="B535" s="163">
        <v>1028</v>
      </c>
      <c r="C535" s="164" t="s">
        <v>330</v>
      </c>
      <c r="D535" s="165">
        <v>2</v>
      </c>
    </row>
    <row r="536" spans="1:4" x14ac:dyDescent="0.2">
      <c r="A536" s="162">
        <v>329</v>
      </c>
      <c r="B536" s="163">
        <v>1029</v>
      </c>
      <c r="C536" s="164" t="s">
        <v>330</v>
      </c>
      <c r="D536" s="165">
        <v>1</v>
      </c>
    </row>
    <row r="537" spans="1:4" x14ac:dyDescent="0.2">
      <c r="A537" s="162">
        <v>330</v>
      </c>
      <c r="B537" s="163">
        <v>1075</v>
      </c>
      <c r="C537" s="164" t="s">
        <v>330</v>
      </c>
      <c r="D537" s="165">
        <v>2</v>
      </c>
    </row>
    <row r="538" spans="1:4" x14ac:dyDescent="0.2">
      <c r="A538" s="162">
        <v>330</v>
      </c>
      <c r="B538" s="163">
        <v>1076</v>
      </c>
      <c r="C538" s="164" t="s">
        <v>330</v>
      </c>
      <c r="D538" s="165">
        <v>1</v>
      </c>
    </row>
    <row r="539" spans="1:4" x14ac:dyDescent="0.2">
      <c r="A539" s="162">
        <v>330</v>
      </c>
      <c r="B539" s="163">
        <v>1077</v>
      </c>
      <c r="C539" s="164" t="s">
        <v>330</v>
      </c>
      <c r="D539" s="165">
        <v>2</v>
      </c>
    </row>
    <row r="540" spans="1:4" x14ac:dyDescent="0.2">
      <c r="A540" s="162">
        <v>331</v>
      </c>
      <c r="B540" s="163">
        <v>1167</v>
      </c>
      <c r="C540" s="164" t="s">
        <v>330</v>
      </c>
      <c r="D540" s="165">
        <v>1</v>
      </c>
    </row>
    <row r="541" spans="1:4" x14ac:dyDescent="0.2">
      <c r="A541" s="162">
        <v>331</v>
      </c>
      <c r="B541" s="163">
        <v>1168</v>
      </c>
      <c r="C541" s="164" t="s">
        <v>330</v>
      </c>
      <c r="D541" s="165">
        <v>1</v>
      </c>
    </row>
    <row r="542" spans="1:4" x14ac:dyDescent="0.2">
      <c r="A542" s="162">
        <v>331</v>
      </c>
      <c r="B542" s="163">
        <v>1169</v>
      </c>
      <c r="C542" s="164" t="s">
        <v>330</v>
      </c>
      <c r="D542" s="165">
        <v>2</v>
      </c>
    </row>
    <row r="543" spans="1:4" x14ac:dyDescent="0.2">
      <c r="A543" s="162">
        <v>332</v>
      </c>
      <c r="B543" s="163">
        <v>1235</v>
      </c>
      <c r="C543" s="164" t="s">
        <v>330</v>
      </c>
      <c r="D543" s="165" t="s">
        <v>492</v>
      </c>
    </row>
    <row r="544" spans="1:4" x14ac:dyDescent="0.2">
      <c r="A544" s="162">
        <v>332</v>
      </c>
      <c r="B544" s="163">
        <v>1236</v>
      </c>
      <c r="C544" s="164" t="s">
        <v>330</v>
      </c>
      <c r="D544" s="165" t="s">
        <v>492</v>
      </c>
    </row>
    <row r="545" spans="1:4" x14ac:dyDescent="0.2">
      <c r="A545" s="162">
        <v>332</v>
      </c>
      <c r="B545" s="163">
        <v>1237</v>
      </c>
      <c r="C545" s="164" t="s">
        <v>330</v>
      </c>
      <c r="D545" s="165" t="s">
        <v>492</v>
      </c>
    </row>
    <row r="546" spans="1:4" x14ac:dyDescent="0.2">
      <c r="A546" s="162">
        <v>334</v>
      </c>
      <c r="B546" s="163">
        <v>1131</v>
      </c>
      <c r="C546" s="164" t="s">
        <v>331</v>
      </c>
      <c r="D546" s="165">
        <v>1</v>
      </c>
    </row>
    <row r="547" spans="1:4" x14ac:dyDescent="0.2">
      <c r="A547" s="162">
        <v>334</v>
      </c>
      <c r="B547" s="163">
        <v>1132</v>
      </c>
      <c r="C547" s="164" t="s">
        <v>331</v>
      </c>
      <c r="D547" s="165">
        <v>1</v>
      </c>
    </row>
    <row r="548" spans="1:4" x14ac:dyDescent="0.2">
      <c r="A548" s="162">
        <v>334</v>
      </c>
      <c r="B548" s="163">
        <v>1133</v>
      </c>
      <c r="C548" s="164" t="s">
        <v>331</v>
      </c>
      <c r="D548" s="165">
        <v>2</v>
      </c>
    </row>
    <row r="549" spans="1:4" x14ac:dyDescent="0.2">
      <c r="A549" s="162">
        <v>335</v>
      </c>
      <c r="B549" s="163">
        <v>18</v>
      </c>
      <c r="C549" s="164" t="s">
        <v>332</v>
      </c>
      <c r="D549" s="165">
        <v>1</v>
      </c>
    </row>
    <row r="550" spans="1:4" x14ac:dyDescent="0.2">
      <c r="A550" s="162">
        <v>336</v>
      </c>
      <c r="B550" s="163">
        <v>20</v>
      </c>
      <c r="C550" s="164" t="s">
        <v>333</v>
      </c>
      <c r="D550" s="165" t="s">
        <v>246</v>
      </c>
    </row>
    <row r="551" spans="1:4" x14ac:dyDescent="0.2">
      <c r="A551" s="162">
        <v>337</v>
      </c>
      <c r="B551" s="163">
        <v>82</v>
      </c>
      <c r="C551" s="164" t="s">
        <v>333</v>
      </c>
      <c r="D551" s="165" t="s">
        <v>246</v>
      </c>
    </row>
    <row r="552" spans="1:4" x14ac:dyDescent="0.2">
      <c r="A552" s="162">
        <v>338</v>
      </c>
      <c r="B552" s="163">
        <v>1365</v>
      </c>
      <c r="C552" s="164" t="s">
        <v>334</v>
      </c>
      <c r="D552" s="165">
        <v>2</v>
      </c>
    </row>
    <row r="553" spans="1:4" x14ac:dyDescent="0.2">
      <c r="A553" s="162">
        <v>338</v>
      </c>
      <c r="B553" s="163">
        <v>1366</v>
      </c>
      <c r="C553" s="164" t="s">
        <v>334</v>
      </c>
      <c r="D553" s="165">
        <v>1</v>
      </c>
    </row>
    <row r="554" spans="1:4" x14ac:dyDescent="0.2">
      <c r="A554" s="162">
        <v>339</v>
      </c>
      <c r="B554" s="163">
        <v>1025</v>
      </c>
      <c r="C554" s="164" t="s">
        <v>335</v>
      </c>
      <c r="D554" s="165" t="s">
        <v>246</v>
      </c>
    </row>
    <row r="555" spans="1:4" x14ac:dyDescent="0.2">
      <c r="A555" s="162">
        <v>340</v>
      </c>
      <c r="B555" s="163">
        <v>1030</v>
      </c>
      <c r="C555" s="164" t="s">
        <v>335</v>
      </c>
      <c r="D555" s="165" t="s">
        <v>246</v>
      </c>
    </row>
    <row r="556" spans="1:4" x14ac:dyDescent="0.2">
      <c r="A556" s="162">
        <v>341</v>
      </c>
      <c r="B556" s="163">
        <v>1032</v>
      </c>
      <c r="C556" s="164" t="s">
        <v>335</v>
      </c>
      <c r="D556" s="165" t="s">
        <v>246</v>
      </c>
    </row>
    <row r="557" spans="1:4" x14ac:dyDescent="0.2">
      <c r="A557" s="162">
        <v>342</v>
      </c>
      <c r="B557" s="163">
        <v>1123</v>
      </c>
      <c r="C557" s="164" t="s">
        <v>336</v>
      </c>
      <c r="D557" s="165">
        <v>2</v>
      </c>
    </row>
    <row r="558" spans="1:4" x14ac:dyDescent="0.2">
      <c r="A558" s="162">
        <v>343</v>
      </c>
      <c r="B558" s="163">
        <v>1134</v>
      </c>
      <c r="C558" s="164" t="s">
        <v>337</v>
      </c>
      <c r="D558" s="165">
        <v>2</v>
      </c>
    </row>
    <row r="559" spans="1:4" x14ac:dyDescent="0.2">
      <c r="A559" s="162">
        <v>344</v>
      </c>
      <c r="B559" s="163">
        <v>1135</v>
      </c>
      <c r="C559" s="164" t="s">
        <v>338</v>
      </c>
      <c r="D559" s="165">
        <v>1</v>
      </c>
    </row>
    <row r="560" spans="1:4" x14ac:dyDescent="0.2">
      <c r="A560" s="162">
        <v>344</v>
      </c>
      <c r="B560" s="163">
        <v>1136</v>
      </c>
      <c r="C560" s="164" t="s">
        <v>338</v>
      </c>
      <c r="D560" s="165" t="s">
        <v>246</v>
      </c>
    </row>
    <row r="561" spans="1:4" x14ac:dyDescent="0.2">
      <c r="A561" s="162">
        <v>344</v>
      </c>
      <c r="B561" s="163">
        <v>1137</v>
      </c>
      <c r="C561" s="164" t="s">
        <v>338</v>
      </c>
      <c r="D561" s="165">
        <v>2</v>
      </c>
    </row>
    <row r="562" spans="1:4" x14ac:dyDescent="0.2">
      <c r="A562" s="162">
        <v>345</v>
      </c>
      <c r="B562" s="163">
        <v>1138</v>
      </c>
      <c r="C562" s="164" t="s">
        <v>339</v>
      </c>
      <c r="D562" s="165">
        <v>2</v>
      </c>
    </row>
    <row r="563" spans="1:4" x14ac:dyDescent="0.2">
      <c r="A563" s="162">
        <v>346</v>
      </c>
      <c r="B563" s="163">
        <v>1130</v>
      </c>
      <c r="C563" s="164" t="s">
        <v>340</v>
      </c>
      <c r="D563" s="165" t="s">
        <v>494</v>
      </c>
    </row>
    <row r="564" spans="1:4" x14ac:dyDescent="0.2">
      <c r="A564" s="162">
        <v>347</v>
      </c>
      <c r="B564" s="163">
        <v>48</v>
      </c>
      <c r="C564" s="164" t="s">
        <v>341</v>
      </c>
      <c r="D564" s="165" t="s">
        <v>246</v>
      </c>
    </row>
    <row r="565" spans="1:4" x14ac:dyDescent="0.2">
      <c r="A565" s="162">
        <v>348</v>
      </c>
      <c r="B565" s="163">
        <v>49</v>
      </c>
      <c r="C565" s="164" t="s">
        <v>341</v>
      </c>
      <c r="D565" s="165" t="s">
        <v>246</v>
      </c>
    </row>
    <row r="566" spans="1:4" x14ac:dyDescent="0.2">
      <c r="A566" s="162">
        <v>349</v>
      </c>
      <c r="B566" s="163">
        <v>50</v>
      </c>
      <c r="C566" s="164" t="s">
        <v>285</v>
      </c>
      <c r="D566" s="165">
        <v>1</v>
      </c>
    </row>
    <row r="567" spans="1:4" x14ac:dyDescent="0.2">
      <c r="A567" s="162">
        <v>349</v>
      </c>
      <c r="B567" s="163">
        <v>222</v>
      </c>
      <c r="C567" s="164" t="s">
        <v>285</v>
      </c>
      <c r="D567" s="165">
        <v>2</v>
      </c>
    </row>
    <row r="568" spans="1:4" x14ac:dyDescent="0.2">
      <c r="A568" s="162">
        <v>350</v>
      </c>
      <c r="B568" s="163">
        <v>1047</v>
      </c>
      <c r="C568" s="164" t="s">
        <v>342</v>
      </c>
      <c r="D568" s="165" t="s">
        <v>246</v>
      </c>
    </row>
    <row r="569" spans="1:4" x14ac:dyDescent="0.2">
      <c r="A569" s="162">
        <v>351</v>
      </c>
      <c r="B569" s="163">
        <v>1082</v>
      </c>
      <c r="C569" s="164" t="s">
        <v>343</v>
      </c>
      <c r="D569" s="165">
        <v>1</v>
      </c>
    </row>
    <row r="570" spans="1:4" x14ac:dyDescent="0.2">
      <c r="A570" s="162">
        <v>352</v>
      </c>
      <c r="B570" s="163">
        <v>1097</v>
      </c>
      <c r="C570" s="164" t="s">
        <v>344</v>
      </c>
      <c r="D570" s="165">
        <v>1</v>
      </c>
    </row>
    <row r="571" spans="1:4" x14ac:dyDescent="0.2">
      <c r="A571" s="162">
        <v>353</v>
      </c>
      <c r="B571" s="163">
        <v>1103</v>
      </c>
      <c r="C571" s="164" t="s">
        <v>345</v>
      </c>
      <c r="D571" s="165">
        <v>1</v>
      </c>
    </row>
    <row r="572" spans="1:4" x14ac:dyDescent="0.2">
      <c r="A572" s="162">
        <v>354</v>
      </c>
      <c r="B572" s="163">
        <v>64</v>
      </c>
      <c r="C572" s="164" t="s">
        <v>260</v>
      </c>
      <c r="D572" s="165" t="s">
        <v>492</v>
      </c>
    </row>
    <row r="573" spans="1:4" x14ac:dyDescent="0.2">
      <c r="A573" s="162">
        <v>355</v>
      </c>
      <c r="B573" s="163">
        <v>1392</v>
      </c>
      <c r="C573" s="164" t="s">
        <v>346</v>
      </c>
      <c r="D573" s="165">
        <v>1</v>
      </c>
    </row>
    <row r="574" spans="1:4" x14ac:dyDescent="0.2">
      <c r="A574" s="162">
        <v>355</v>
      </c>
      <c r="B574" s="163">
        <v>1393</v>
      </c>
      <c r="C574" s="164" t="s">
        <v>346</v>
      </c>
      <c r="D574" s="165">
        <v>1</v>
      </c>
    </row>
    <row r="575" spans="1:4" x14ac:dyDescent="0.2">
      <c r="A575" s="162">
        <v>357</v>
      </c>
      <c r="B575" s="163">
        <v>1200</v>
      </c>
      <c r="C575" s="164" t="s">
        <v>347</v>
      </c>
      <c r="D575" s="165" t="s">
        <v>492</v>
      </c>
    </row>
    <row r="576" spans="1:4" x14ac:dyDescent="0.2">
      <c r="A576" s="162">
        <v>357</v>
      </c>
      <c r="B576" s="163">
        <v>1201</v>
      </c>
      <c r="C576" s="164" t="s">
        <v>347</v>
      </c>
      <c r="D576" s="165" t="s">
        <v>492</v>
      </c>
    </row>
    <row r="577" spans="1:4" x14ac:dyDescent="0.2">
      <c r="A577" s="162">
        <v>358</v>
      </c>
      <c r="B577" s="163">
        <v>1202</v>
      </c>
      <c r="C577" s="164" t="s">
        <v>347</v>
      </c>
      <c r="D577" s="165" t="s">
        <v>492</v>
      </c>
    </row>
    <row r="578" spans="1:4" x14ac:dyDescent="0.2">
      <c r="A578" s="162">
        <v>358</v>
      </c>
      <c r="B578" s="163">
        <v>1203</v>
      </c>
      <c r="C578" s="164" t="s">
        <v>347</v>
      </c>
      <c r="D578" s="165" t="s">
        <v>492</v>
      </c>
    </row>
    <row r="579" spans="1:4" x14ac:dyDescent="0.2">
      <c r="A579" s="162">
        <v>359</v>
      </c>
      <c r="B579" s="163">
        <v>1204</v>
      </c>
      <c r="C579" s="164" t="s">
        <v>347</v>
      </c>
      <c r="D579" s="165" t="s">
        <v>492</v>
      </c>
    </row>
    <row r="580" spans="1:4" x14ac:dyDescent="0.2">
      <c r="A580" s="162">
        <v>359</v>
      </c>
      <c r="B580" s="163">
        <v>1205</v>
      </c>
      <c r="C580" s="164" t="s">
        <v>347</v>
      </c>
      <c r="D580" s="165" t="s">
        <v>492</v>
      </c>
    </row>
    <row r="581" spans="1:4" x14ac:dyDescent="0.2">
      <c r="A581" s="162">
        <v>360</v>
      </c>
      <c r="B581" s="163">
        <v>1206</v>
      </c>
      <c r="C581" s="164" t="s">
        <v>347</v>
      </c>
      <c r="D581" s="165" t="s">
        <v>492</v>
      </c>
    </row>
    <row r="582" spans="1:4" x14ac:dyDescent="0.2">
      <c r="A582" s="162">
        <v>360</v>
      </c>
      <c r="B582" s="163">
        <v>1207</v>
      </c>
      <c r="C582" s="164" t="s">
        <v>347</v>
      </c>
      <c r="D582" s="165" t="s">
        <v>492</v>
      </c>
    </row>
    <row r="583" spans="1:4" x14ac:dyDescent="0.2">
      <c r="A583" s="162">
        <v>361</v>
      </c>
      <c r="B583" s="163">
        <v>1208</v>
      </c>
      <c r="C583" s="164" t="s">
        <v>347</v>
      </c>
      <c r="D583" s="165" t="s">
        <v>492</v>
      </c>
    </row>
    <row r="584" spans="1:4" x14ac:dyDescent="0.2">
      <c r="A584" s="162">
        <v>361</v>
      </c>
      <c r="B584" s="163">
        <v>1209</v>
      </c>
      <c r="C584" s="164" t="s">
        <v>347</v>
      </c>
      <c r="D584" s="165" t="s">
        <v>492</v>
      </c>
    </row>
    <row r="585" spans="1:4" x14ac:dyDescent="0.2">
      <c r="A585" s="162">
        <v>362</v>
      </c>
      <c r="B585" s="163">
        <v>1210</v>
      </c>
      <c r="C585" s="164" t="s">
        <v>347</v>
      </c>
      <c r="D585" s="165" t="s">
        <v>492</v>
      </c>
    </row>
    <row r="586" spans="1:4" x14ac:dyDescent="0.2">
      <c r="A586" s="162">
        <v>362</v>
      </c>
      <c r="B586" s="163">
        <v>1211</v>
      </c>
      <c r="C586" s="164" t="s">
        <v>347</v>
      </c>
      <c r="D586" s="165" t="s">
        <v>492</v>
      </c>
    </row>
    <row r="587" spans="1:4" x14ac:dyDescent="0.2">
      <c r="A587" s="162">
        <v>363</v>
      </c>
      <c r="B587" s="163">
        <v>1212</v>
      </c>
      <c r="C587" s="164" t="s">
        <v>347</v>
      </c>
      <c r="D587" s="165" t="s">
        <v>492</v>
      </c>
    </row>
    <row r="588" spans="1:4" x14ac:dyDescent="0.2">
      <c r="A588" s="162">
        <v>363</v>
      </c>
      <c r="B588" s="163">
        <v>1213</v>
      </c>
      <c r="C588" s="164" t="s">
        <v>347</v>
      </c>
      <c r="D588" s="165" t="s">
        <v>492</v>
      </c>
    </row>
    <row r="589" spans="1:4" x14ac:dyDescent="0.2">
      <c r="A589" s="162">
        <v>364</v>
      </c>
      <c r="B589" s="163">
        <v>1214</v>
      </c>
      <c r="C589" s="164" t="s">
        <v>347</v>
      </c>
      <c r="D589" s="165" t="s">
        <v>492</v>
      </c>
    </row>
    <row r="590" spans="1:4" x14ac:dyDescent="0.2">
      <c r="A590" s="162">
        <v>364</v>
      </c>
      <c r="B590" s="163">
        <v>1215</v>
      </c>
      <c r="C590" s="164" t="s">
        <v>347</v>
      </c>
      <c r="D590" s="165" t="s">
        <v>492</v>
      </c>
    </row>
    <row r="591" spans="1:4" x14ac:dyDescent="0.2">
      <c r="A591" s="162">
        <v>365</v>
      </c>
      <c r="B591" s="163">
        <v>1216</v>
      </c>
      <c r="C591" s="164" t="s">
        <v>347</v>
      </c>
      <c r="D591" s="165" t="s">
        <v>492</v>
      </c>
    </row>
    <row r="592" spans="1:4" x14ac:dyDescent="0.2">
      <c r="A592" s="162">
        <v>365</v>
      </c>
      <c r="B592" s="163">
        <v>1217</v>
      </c>
      <c r="C592" s="164" t="s">
        <v>347</v>
      </c>
      <c r="D592" s="165" t="s">
        <v>492</v>
      </c>
    </row>
    <row r="593" spans="1:4" x14ac:dyDescent="0.2">
      <c r="A593" s="162">
        <v>366</v>
      </c>
      <c r="B593" s="163">
        <v>1218</v>
      </c>
      <c r="C593" s="164" t="s">
        <v>347</v>
      </c>
      <c r="D593" s="165" t="s">
        <v>492</v>
      </c>
    </row>
    <row r="594" spans="1:4" x14ac:dyDescent="0.2">
      <c r="A594" s="162">
        <v>366</v>
      </c>
      <c r="B594" s="163">
        <v>1219</v>
      </c>
      <c r="C594" s="164" t="s">
        <v>347</v>
      </c>
      <c r="D594" s="165" t="s">
        <v>492</v>
      </c>
    </row>
    <row r="595" spans="1:4" x14ac:dyDescent="0.2">
      <c r="A595" s="162">
        <v>367</v>
      </c>
      <c r="B595" s="163">
        <v>1220</v>
      </c>
      <c r="C595" s="164" t="s">
        <v>347</v>
      </c>
      <c r="D595" s="165" t="s">
        <v>492</v>
      </c>
    </row>
    <row r="596" spans="1:4" x14ac:dyDescent="0.2">
      <c r="A596" s="162">
        <v>367</v>
      </c>
      <c r="B596" s="163">
        <v>1221</v>
      </c>
      <c r="C596" s="164" t="s">
        <v>347</v>
      </c>
      <c r="D596" s="165" t="s">
        <v>492</v>
      </c>
    </row>
    <row r="597" spans="1:4" x14ac:dyDescent="0.2">
      <c r="A597" s="162">
        <v>368</v>
      </c>
      <c r="B597" s="163">
        <v>1222</v>
      </c>
      <c r="C597" s="164" t="s">
        <v>347</v>
      </c>
      <c r="D597" s="165" t="s">
        <v>492</v>
      </c>
    </row>
    <row r="598" spans="1:4" x14ac:dyDescent="0.2">
      <c r="A598" s="162">
        <v>368</v>
      </c>
      <c r="B598" s="163">
        <v>1223</v>
      </c>
      <c r="C598" s="164" t="s">
        <v>347</v>
      </c>
      <c r="D598" s="165" t="s">
        <v>492</v>
      </c>
    </row>
    <row r="599" spans="1:4" x14ac:dyDescent="0.2">
      <c r="A599" s="162">
        <v>369</v>
      </c>
      <c r="B599" s="163">
        <v>1224</v>
      </c>
      <c r="C599" s="164" t="s">
        <v>347</v>
      </c>
      <c r="D599" s="165" t="s">
        <v>492</v>
      </c>
    </row>
    <row r="600" spans="1:4" x14ac:dyDescent="0.2">
      <c r="A600" s="162">
        <v>369</v>
      </c>
      <c r="B600" s="163">
        <v>1225</v>
      </c>
      <c r="C600" s="164" t="s">
        <v>347</v>
      </c>
      <c r="D600" s="165" t="s">
        <v>492</v>
      </c>
    </row>
    <row r="601" spans="1:4" x14ac:dyDescent="0.2">
      <c r="A601" s="162">
        <v>370</v>
      </c>
      <c r="B601" s="163">
        <v>1226</v>
      </c>
      <c r="C601" s="164" t="s">
        <v>347</v>
      </c>
      <c r="D601" s="165" t="s">
        <v>492</v>
      </c>
    </row>
    <row r="602" spans="1:4" x14ac:dyDescent="0.2">
      <c r="A602" s="162">
        <v>370</v>
      </c>
      <c r="B602" s="163">
        <v>1227</v>
      </c>
      <c r="C602" s="164" t="s">
        <v>347</v>
      </c>
      <c r="D602" s="165" t="s">
        <v>492</v>
      </c>
    </row>
    <row r="603" spans="1:4" x14ac:dyDescent="0.2">
      <c r="A603" s="162">
        <v>371</v>
      </c>
      <c r="B603" s="163">
        <v>1228</v>
      </c>
      <c r="C603" s="164" t="s">
        <v>347</v>
      </c>
      <c r="D603" s="165" t="s">
        <v>492</v>
      </c>
    </row>
    <row r="604" spans="1:4" x14ac:dyDescent="0.2">
      <c r="A604" s="162">
        <v>371</v>
      </c>
      <c r="B604" s="163">
        <v>1229</v>
      </c>
      <c r="C604" s="164" t="s">
        <v>347</v>
      </c>
      <c r="D604" s="165" t="s">
        <v>492</v>
      </c>
    </row>
    <row r="605" spans="1:4" x14ac:dyDescent="0.2">
      <c r="A605" s="162">
        <v>372</v>
      </c>
      <c r="B605" s="163">
        <v>1180</v>
      </c>
      <c r="C605" s="164" t="s">
        <v>327</v>
      </c>
      <c r="D605" s="165">
        <v>1</v>
      </c>
    </row>
    <row r="606" spans="1:4" x14ac:dyDescent="0.2">
      <c r="A606" s="162">
        <v>372</v>
      </c>
      <c r="B606" s="163">
        <v>1181</v>
      </c>
      <c r="C606" s="164" t="s">
        <v>327</v>
      </c>
      <c r="D606" s="165">
        <v>1</v>
      </c>
    </row>
    <row r="607" spans="1:4" x14ac:dyDescent="0.2">
      <c r="A607" s="162">
        <v>373</v>
      </c>
      <c r="B607" s="163">
        <v>31</v>
      </c>
      <c r="C607" s="164" t="s">
        <v>273</v>
      </c>
      <c r="D607" s="165">
        <v>1</v>
      </c>
    </row>
    <row r="608" spans="1:4" x14ac:dyDescent="0.2">
      <c r="A608" s="162">
        <v>373</v>
      </c>
      <c r="B608" s="163">
        <v>213</v>
      </c>
      <c r="C608" s="164" t="s">
        <v>273</v>
      </c>
      <c r="D608" s="165">
        <v>2</v>
      </c>
    </row>
    <row r="609" spans="1:4" x14ac:dyDescent="0.2">
      <c r="A609" s="162">
        <v>374</v>
      </c>
      <c r="B609" s="163">
        <v>30</v>
      </c>
      <c r="C609" s="164" t="s">
        <v>273</v>
      </c>
      <c r="D609" s="165">
        <v>1</v>
      </c>
    </row>
    <row r="610" spans="1:4" x14ac:dyDescent="0.2">
      <c r="A610" s="162">
        <v>374</v>
      </c>
      <c r="B610" s="163">
        <v>214</v>
      </c>
      <c r="C610" s="164" t="s">
        <v>273</v>
      </c>
      <c r="D610" s="165">
        <v>2</v>
      </c>
    </row>
    <row r="611" spans="1:4" x14ac:dyDescent="0.2">
      <c r="A611" s="162">
        <v>375</v>
      </c>
      <c r="B611" s="163">
        <v>32</v>
      </c>
      <c r="C611" s="164" t="s">
        <v>273</v>
      </c>
      <c r="D611" s="165">
        <v>1</v>
      </c>
    </row>
    <row r="612" spans="1:4" x14ac:dyDescent="0.2">
      <c r="A612" s="162">
        <v>375</v>
      </c>
      <c r="B612" s="163">
        <v>215</v>
      </c>
      <c r="C612" s="164" t="s">
        <v>273</v>
      </c>
      <c r="D612" s="165">
        <v>2</v>
      </c>
    </row>
    <row r="613" spans="1:4" x14ac:dyDescent="0.2">
      <c r="A613" s="162">
        <v>376</v>
      </c>
      <c r="B613" s="163">
        <v>34</v>
      </c>
      <c r="C613" s="164" t="s">
        <v>273</v>
      </c>
      <c r="D613" s="165">
        <v>1</v>
      </c>
    </row>
    <row r="614" spans="1:4" x14ac:dyDescent="0.2">
      <c r="A614" s="162">
        <v>376</v>
      </c>
      <c r="B614" s="163">
        <v>216</v>
      </c>
      <c r="C614" s="164" t="s">
        <v>273</v>
      </c>
      <c r="D614" s="165">
        <v>2</v>
      </c>
    </row>
    <row r="615" spans="1:4" x14ac:dyDescent="0.2">
      <c r="A615" s="162">
        <v>377</v>
      </c>
      <c r="B615" s="163">
        <v>35</v>
      </c>
      <c r="C615" s="164" t="s">
        <v>273</v>
      </c>
      <c r="D615" s="165">
        <v>1</v>
      </c>
    </row>
    <row r="616" spans="1:4" x14ac:dyDescent="0.2">
      <c r="A616" s="162">
        <v>377</v>
      </c>
      <c r="B616" s="163">
        <v>217</v>
      </c>
      <c r="C616" s="164" t="s">
        <v>273</v>
      </c>
      <c r="D616" s="165">
        <v>2</v>
      </c>
    </row>
    <row r="617" spans="1:4" x14ac:dyDescent="0.2">
      <c r="A617" s="162">
        <v>378</v>
      </c>
      <c r="B617" s="163">
        <v>36</v>
      </c>
      <c r="C617" s="164" t="s">
        <v>273</v>
      </c>
      <c r="D617" s="165">
        <v>1</v>
      </c>
    </row>
    <row r="618" spans="1:4" x14ac:dyDescent="0.2">
      <c r="A618" s="162">
        <v>378</v>
      </c>
      <c r="B618" s="163">
        <v>218</v>
      </c>
      <c r="C618" s="164" t="s">
        <v>273</v>
      </c>
      <c r="D618" s="165">
        <v>2</v>
      </c>
    </row>
    <row r="619" spans="1:4" x14ac:dyDescent="0.2">
      <c r="A619" s="162">
        <v>380</v>
      </c>
      <c r="B619" s="163">
        <v>37</v>
      </c>
      <c r="C619" s="164" t="s">
        <v>273</v>
      </c>
      <c r="D619" s="165">
        <v>1</v>
      </c>
    </row>
    <row r="620" spans="1:4" x14ac:dyDescent="0.2">
      <c r="A620" s="162">
        <v>380</v>
      </c>
      <c r="B620" s="163">
        <v>220</v>
      </c>
      <c r="C620" s="164" t="s">
        <v>273</v>
      </c>
      <c r="D620" s="165">
        <v>2</v>
      </c>
    </row>
    <row r="621" spans="1:4" x14ac:dyDescent="0.2">
      <c r="A621" s="162">
        <v>381</v>
      </c>
      <c r="B621" s="163">
        <v>1170</v>
      </c>
      <c r="C621" s="164" t="s">
        <v>273</v>
      </c>
      <c r="D621" s="165">
        <v>2</v>
      </c>
    </row>
    <row r="622" spans="1:4" x14ac:dyDescent="0.2">
      <c r="A622" s="162">
        <v>381</v>
      </c>
      <c r="B622" s="163">
        <v>1171</v>
      </c>
      <c r="C622" s="164" t="s">
        <v>273</v>
      </c>
      <c r="D622" s="165">
        <v>1</v>
      </c>
    </row>
    <row r="623" spans="1:4" x14ac:dyDescent="0.2">
      <c r="A623" s="162">
        <v>382</v>
      </c>
      <c r="B623" s="163">
        <v>1172</v>
      </c>
      <c r="C623" s="164" t="s">
        <v>273</v>
      </c>
      <c r="D623" s="165">
        <v>2</v>
      </c>
    </row>
    <row r="624" spans="1:4" x14ac:dyDescent="0.2">
      <c r="A624" s="162">
        <v>382</v>
      </c>
      <c r="B624" s="163">
        <v>1173</v>
      </c>
      <c r="C624" s="164" t="s">
        <v>273</v>
      </c>
      <c r="D624" s="165">
        <v>1</v>
      </c>
    </row>
    <row r="625" spans="1:4" x14ac:dyDescent="0.2">
      <c r="A625" s="162">
        <v>384</v>
      </c>
      <c r="B625" s="163">
        <v>1185</v>
      </c>
      <c r="C625" s="164" t="s">
        <v>285</v>
      </c>
      <c r="D625" s="165">
        <v>1</v>
      </c>
    </row>
    <row r="626" spans="1:4" x14ac:dyDescent="0.2">
      <c r="A626" s="162">
        <v>384</v>
      </c>
      <c r="B626" s="163">
        <v>1186</v>
      </c>
      <c r="C626" s="164" t="s">
        <v>285</v>
      </c>
      <c r="D626" s="165">
        <v>2</v>
      </c>
    </row>
    <row r="627" spans="1:4" x14ac:dyDescent="0.2">
      <c r="A627" s="162">
        <v>385</v>
      </c>
      <c r="B627" s="163">
        <v>1260</v>
      </c>
      <c r="C627" s="164" t="s">
        <v>273</v>
      </c>
      <c r="D627" s="165" t="s">
        <v>492</v>
      </c>
    </row>
    <row r="628" spans="1:4" x14ac:dyDescent="0.2">
      <c r="A628" s="162">
        <v>385</v>
      </c>
      <c r="B628" s="163">
        <v>1261</v>
      </c>
      <c r="C628" s="164" t="s">
        <v>273</v>
      </c>
      <c r="D628" s="165" t="s">
        <v>492</v>
      </c>
    </row>
    <row r="629" spans="1:4" x14ac:dyDescent="0.2">
      <c r="A629" s="162">
        <v>386</v>
      </c>
      <c r="B629" s="163">
        <v>1184</v>
      </c>
      <c r="C629" s="164" t="s">
        <v>253</v>
      </c>
      <c r="D629" s="165" t="s">
        <v>246</v>
      </c>
    </row>
    <row r="630" spans="1:4" x14ac:dyDescent="0.2">
      <c r="A630" s="162">
        <v>387</v>
      </c>
      <c r="B630" s="163">
        <v>1183</v>
      </c>
      <c r="C630" s="164" t="s">
        <v>278</v>
      </c>
      <c r="D630" s="165" t="s">
        <v>246</v>
      </c>
    </row>
    <row r="631" spans="1:4" x14ac:dyDescent="0.2">
      <c r="A631" s="162">
        <v>388</v>
      </c>
      <c r="B631" s="163">
        <v>1262</v>
      </c>
      <c r="C631" s="164" t="s">
        <v>273</v>
      </c>
      <c r="D631" s="165" t="s">
        <v>492</v>
      </c>
    </row>
    <row r="632" spans="1:4" x14ac:dyDescent="0.2">
      <c r="A632" s="162">
        <v>388</v>
      </c>
      <c r="B632" s="163">
        <v>1263</v>
      </c>
      <c r="C632" s="164" t="s">
        <v>273</v>
      </c>
      <c r="D632" s="165" t="s">
        <v>492</v>
      </c>
    </row>
    <row r="633" spans="1:4" x14ac:dyDescent="0.2">
      <c r="A633" s="162">
        <v>389</v>
      </c>
      <c r="B633" s="163">
        <v>1182</v>
      </c>
      <c r="C633" s="164" t="s">
        <v>264</v>
      </c>
      <c r="D633" s="165" t="s">
        <v>246</v>
      </c>
    </row>
    <row r="634" spans="1:4" x14ac:dyDescent="0.2">
      <c r="A634" s="162">
        <v>390</v>
      </c>
      <c r="B634" s="163">
        <v>1291</v>
      </c>
      <c r="C634" s="164" t="s">
        <v>273</v>
      </c>
      <c r="D634" s="165">
        <v>2</v>
      </c>
    </row>
    <row r="635" spans="1:4" x14ac:dyDescent="0.2">
      <c r="A635" s="162">
        <v>390</v>
      </c>
      <c r="B635" s="163">
        <v>1292</v>
      </c>
      <c r="C635" s="164" t="s">
        <v>273</v>
      </c>
      <c r="D635" s="165">
        <v>1</v>
      </c>
    </row>
    <row r="636" spans="1:4" x14ac:dyDescent="0.2">
      <c r="A636" s="162">
        <v>391</v>
      </c>
      <c r="B636" s="163">
        <v>29</v>
      </c>
      <c r="C636" s="164" t="s">
        <v>348</v>
      </c>
      <c r="D636" s="165" t="s">
        <v>246</v>
      </c>
    </row>
    <row r="637" spans="1:4" x14ac:dyDescent="0.2">
      <c r="A637" s="162">
        <v>392</v>
      </c>
      <c r="B637" s="163">
        <v>90</v>
      </c>
      <c r="C637" s="164" t="s">
        <v>349</v>
      </c>
      <c r="D637" s="165">
        <v>1</v>
      </c>
    </row>
    <row r="638" spans="1:4" x14ac:dyDescent="0.2">
      <c r="A638" s="162">
        <v>393</v>
      </c>
      <c r="B638" s="163">
        <v>1</v>
      </c>
      <c r="C638" s="164" t="s">
        <v>350</v>
      </c>
      <c r="D638" s="165">
        <v>1</v>
      </c>
    </row>
    <row r="639" spans="1:4" x14ac:dyDescent="0.2">
      <c r="A639" s="162">
        <v>394</v>
      </c>
      <c r="B639" s="163">
        <v>1176</v>
      </c>
      <c r="C639" s="164" t="s">
        <v>306</v>
      </c>
      <c r="D639" s="165">
        <v>1</v>
      </c>
    </row>
    <row r="640" spans="1:4" x14ac:dyDescent="0.2">
      <c r="A640" s="162">
        <v>394</v>
      </c>
      <c r="B640" s="163">
        <v>1177</v>
      </c>
      <c r="C640" s="164" t="s">
        <v>306</v>
      </c>
      <c r="D640" s="165">
        <v>2</v>
      </c>
    </row>
    <row r="641" spans="1:4" x14ac:dyDescent="0.2">
      <c r="A641" s="162">
        <v>395</v>
      </c>
      <c r="B641" s="163">
        <v>1044</v>
      </c>
      <c r="C641" s="164" t="s">
        <v>351</v>
      </c>
      <c r="D641" s="165">
        <v>2</v>
      </c>
    </row>
    <row r="642" spans="1:4" x14ac:dyDescent="0.2">
      <c r="A642" s="162">
        <v>395</v>
      </c>
      <c r="B642" s="163">
        <v>1045</v>
      </c>
      <c r="C642" s="164" t="s">
        <v>351</v>
      </c>
      <c r="D642" s="165">
        <v>1</v>
      </c>
    </row>
    <row r="643" spans="1:4" x14ac:dyDescent="0.2">
      <c r="A643" s="162">
        <v>395</v>
      </c>
      <c r="B643" s="163">
        <v>1046</v>
      </c>
      <c r="C643" s="164" t="s">
        <v>351</v>
      </c>
      <c r="D643" s="165">
        <v>1</v>
      </c>
    </row>
    <row r="644" spans="1:4" x14ac:dyDescent="0.2">
      <c r="A644" s="162">
        <v>396</v>
      </c>
      <c r="B644" s="163">
        <v>1323</v>
      </c>
      <c r="C644" s="164" t="s">
        <v>283</v>
      </c>
      <c r="D644" s="165">
        <v>1</v>
      </c>
    </row>
    <row r="645" spans="1:4" x14ac:dyDescent="0.2">
      <c r="A645" s="162">
        <v>397</v>
      </c>
      <c r="B645" s="163">
        <v>1346</v>
      </c>
      <c r="C645" s="164" t="s">
        <v>352</v>
      </c>
      <c r="D645" s="165">
        <v>1</v>
      </c>
    </row>
    <row r="646" spans="1:4" x14ac:dyDescent="0.2">
      <c r="A646" s="162">
        <v>398</v>
      </c>
      <c r="B646" s="163">
        <v>72</v>
      </c>
      <c r="C646" s="164" t="s">
        <v>353</v>
      </c>
      <c r="D646" s="165">
        <v>2</v>
      </c>
    </row>
    <row r="647" spans="1:4" x14ac:dyDescent="0.2">
      <c r="A647" s="162">
        <v>399</v>
      </c>
      <c r="B647" s="163">
        <v>27</v>
      </c>
      <c r="C647" s="164" t="s">
        <v>354</v>
      </c>
      <c r="D647" s="165" t="s">
        <v>502</v>
      </c>
    </row>
    <row r="648" spans="1:4" x14ac:dyDescent="0.2">
      <c r="A648" s="162">
        <v>400</v>
      </c>
      <c r="B648" s="163">
        <v>58</v>
      </c>
      <c r="C648" s="164" t="s">
        <v>305</v>
      </c>
      <c r="D648" s="165">
        <v>1</v>
      </c>
    </row>
    <row r="649" spans="1:4" x14ac:dyDescent="0.2">
      <c r="A649" s="162">
        <v>400</v>
      </c>
      <c r="B649" s="163">
        <v>190</v>
      </c>
      <c r="C649" s="164" t="s">
        <v>305</v>
      </c>
      <c r="D649" s="165" t="s">
        <v>499</v>
      </c>
    </row>
    <row r="650" spans="1:4" x14ac:dyDescent="0.2">
      <c r="A650" s="162">
        <v>401</v>
      </c>
      <c r="B650" s="163">
        <v>1157</v>
      </c>
      <c r="C650" s="164" t="s">
        <v>355</v>
      </c>
      <c r="D650" s="165" t="s">
        <v>246</v>
      </c>
    </row>
    <row r="651" spans="1:4" x14ac:dyDescent="0.2">
      <c r="A651" s="162">
        <v>403</v>
      </c>
      <c r="B651" s="163">
        <v>1178</v>
      </c>
      <c r="C651" s="164" t="s">
        <v>259</v>
      </c>
      <c r="D651" s="165">
        <v>1</v>
      </c>
    </row>
    <row r="652" spans="1:4" x14ac:dyDescent="0.2">
      <c r="A652" s="162">
        <v>403</v>
      </c>
      <c r="B652" s="163">
        <v>1179</v>
      </c>
      <c r="C652" s="164" t="s">
        <v>259</v>
      </c>
      <c r="D652" s="165">
        <v>1</v>
      </c>
    </row>
    <row r="653" spans="1:4" x14ac:dyDescent="0.2">
      <c r="A653" s="162">
        <v>404</v>
      </c>
      <c r="B653" s="163">
        <v>1161</v>
      </c>
      <c r="C653" s="164" t="s">
        <v>356</v>
      </c>
      <c r="D653" s="165">
        <v>2</v>
      </c>
    </row>
    <row r="654" spans="1:4" x14ac:dyDescent="0.2">
      <c r="A654" s="162">
        <v>404</v>
      </c>
      <c r="B654" s="163">
        <v>1162</v>
      </c>
      <c r="C654" s="164" t="s">
        <v>356</v>
      </c>
      <c r="D654" s="165">
        <v>1</v>
      </c>
    </row>
    <row r="655" spans="1:4" x14ac:dyDescent="0.2">
      <c r="A655" s="162">
        <v>405</v>
      </c>
      <c r="B655" s="163">
        <v>1163</v>
      </c>
      <c r="C655" s="164" t="s">
        <v>357</v>
      </c>
      <c r="D655" s="165" t="s">
        <v>246</v>
      </c>
    </row>
    <row r="656" spans="1:4" x14ac:dyDescent="0.2">
      <c r="A656" s="162">
        <v>406</v>
      </c>
      <c r="B656" s="163">
        <v>77</v>
      </c>
      <c r="C656" s="164" t="s">
        <v>358</v>
      </c>
      <c r="D656" s="165" t="s">
        <v>246</v>
      </c>
    </row>
    <row r="657" spans="1:4" x14ac:dyDescent="0.2">
      <c r="A657" s="162">
        <v>407</v>
      </c>
      <c r="B657" s="163">
        <v>81</v>
      </c>
      <c r="C657" s="164" t="s">
        <v>359</v>
      </c>
      <c r="D657" s="165" t="s">
        <v>246</v>
      </c>
    </row>
    <row r="658" spans="1:4" x14ac:dyDescent="0.2">
      <c r="A658" s="162">
        <v>408</v>
      </c>
      <c r="B658" s="163">
        <v>87</v>
      </c>
      <c r="C658" s="164" t="s">
        <v>360</v>
      </c>
      <c r="D658" s="165" t="s">
        <v>246</v>
      </c>
    </row>
    <row r="659" spans="1:4" x14ac:dyDescent="0.2">
      <c r="A659" s="162">
        <v>409</v>
      </c>
      <c r="B659" s="163">
        <v>89</v>
      </c>
      <c r="C659" s="164" t="s">
        <v>361</v>
      </c>
      <c r="D659" s="165" t="s">
        <v>246</v>
      </c>
    </row>
    <row r="660" spans="1:4" x14ac:dyDescent="0.2">
      <c r="A660" s="162">
        <v>410</v>
      </c>
      <c r="B660" s="163">
        <v>98</v>
      </c>
      <c r="C660" s="164" t="s">
        <v>362</v>
      </c>
      <c r="D660" s="165" t="s">
        <v>246</v>
      </c>
    </row>
    <row r="661" spans="1:4" x14ac:dyDescent="0.2">
      <c r="A661" s="162">
        <v>411</v>
      </c>
      <c r="B661" s="163">
        <v>106</v>
      </c>
      <c r="C661" s="164" t="s">
        <v>363</v>
      </c>
      <c r="D661" s="165" t="s">
        <v>246</v>
      </c>
    </row>
    <row r="662" spans="1:4" x14ac:dyDescent="0.2">
      <c r="A662" s="162">
        <v>412</v>
      </c>
      <c r="B662" s="163">
        <v>107</v>
      </c>
      <c r="C662" s="164" t="s">
        <v>364</v>
      </c>
      <c r="D662" s="165" t="s">
        <v>246</v>
      </c>
    </row>
    <row r="663" spans="1:4" x14ac:dyDescent="0.2">
      <c r="A663" s="162">
        <v>413</v>
      </c>
      <c r="B663" s="163">
        <v>108</v>
      </c>
      <c r="C663" s="164" t="s">
        <v>365</v>
      </c>
      <c r="D663" s="165" t="s">
        <v>246</v>
      </c>
    </row>
    <row r="664" spans="1:4" x14ac:dyDescent="0.2">
      <c r="A664" s="162">
        <v>414</v>
      </c>
      <c r="B664" s="163">
        <v>110</v>
      </c>
      <c r="C664" s="164" t="s">
        <v>366</v>
      </c>
      <c r="D664" s="165" t="s">
        <v>246</v>
      </c>
    </row>
    <row r="665" spans="1:4" x14ac:dyDescent="0.2">
      <c r="A665" s="162">
        <v>415</v>
      </c>
      <c r="B665" s="163">
        <v>165</v>
      </c>
      <c r="C665" s="164" t="s">
        <v>367</v>
      </c>
      <c r="D665" s="165" t="s">
        <v>246</v>
      </c>
    </row>
    <row r="666" spans="1:4" x14ac:dyDescent="0.2">
      <c r="A666" s="162">
        <v>416</v>
      </c>
      <c r="B666" s="163">
        <v>179</v>
      </c>
      <c r="C666" s="164" t="s">
        <v>368</v>
      </c>
      <c r="D666" s="165" t="s">
        <v>246</v>
      </c>
    </row>
    <row r="667" spans="1:4" x14ac:dyDescent="0.2">
      <c r="A667" s="162">
        <v>417</v>
      </c>
      <c r="B667" s="163">
        <v>209</v>
      </c>
      <c r="C667" s="164" t="s">
        <v>369</v>
      </c>
      <c r="D667" s="165" t="s">
        <v>246</v>
      </c>
    </row>
    <row r="668" spans="1:4" x14ac:dyDescent="0.2">
      <c r="A668" s="162">
        <v>418</v>
      </c>
      <c r="B668" s="163">
        <v>188</v>
      </c>
      <c r="C668" s="164" t="s">
        <v>370</v>
      </c>
      <c r="D668" s="165" t="s">
        <v>246</v>
      </c>
    </row>
    <row r="669" spans="1:4" x14ac:dyDescent="0.2">
      <c r="A669" s="162">
        <v>419</v>
      </c>
      <c r="B669" s="163">
        <v>176</v>
      </c>
      <c r="C669" s="164" t="s">
        <v>371</v>
      </c>
      <c r="D669" s="165" t="s">
        <v>246</v>
      </c>
    </row>
    <row r="670" spans="1:4" x14ac:dyDescent="0.2">
      <c r="A670" s="162">
        <v>420</v>
      </c>
      <c r="B670" s="163">
        <v>253</v>
      </c>
      <c r="C670" s="164" t="s">
        <v>372</v>
      </c>
      <c r="D670" s="165" t="s">
        <v>246</v>
      </c>
    </row>
    <row r="671" spans="1:4" x14ac:dyDescent="0.2">
      <c r="A671" s="162">
        <v>421</v>
      </c>
      <c r="B671" s="163">
        <v>222</v>
      </c>
      <c r="C671" s="164" t="s">
        <v>373</v>
      </c>
      <c r="D671" s="165" t="s">
        <v>246</v>
      </c>
    </row>
    <row r="672" spans="1:4" x14ac:dyDescent="0.2">
      <c r="A672" s="162">
        <v>422</v>
      </c>
      <c r="B672" s="163">
        <v>254</v>
      </c>
      <c r="C672" s="164" t="s">
        <v>374</v>
      </c>
      <c r="D672" s="165" t="s">
        <v>246</v>
      </c>
    </row>
    <row r="673" spans="1:4" x14ac:dyDescent="0.2">
      <c r="A673" s="162">
        <v>423</v>
      </c>
      <c r="B673" s="163">
        <v>255</v>
      </c>
      <c r="C673" s="164" t="s">
        <v>375</v>
      </c>
      <c r="D673" s="165" t="s">
        <v>246</v>
      </c>
    </row>
    <row r="674" spans="1:4" x14ac:dyDescent="0.2">
      <c r="A674" s="162">
        <v>424</v>
      </c>
      <c r="B674" s="163">
        <v>256</v>
      </c>
      <c r="C674" s="164" t="s">
        <v>376</v>
      </c>
      <c r="D674" s="165" t="s">
        <v>246</v>
      </c>
    </row>
    <row r="675" spans="1:4" x14ac:dyDescent="0.2">
      <c r="A675" s="162">
        <v>425</v>
      </c>
      <c r="B675" s="163">
        <v>1100</v>
      </c>
      <c r="C675" s="164" t="s">
        <v>377</v>
      </c>
      <c r="D675" s="165">
        <v>2</v>
      </c>
    </row>
    <row r="676" spans="1:4" x14ac:dyDescent="0.2">
      <c r="A676" s="162">
        <v>426</v>
      </c>
      <c r="B676" s="163">
        <v>1189</v>
      </c>
      <c r="C676" s="164" t="s">
        <v>285</v>
      </c>
      <c r="D676" s="165">
        <v>1</v>
      </c>
    </row>
    <row r="677" spans="1:4" x14ac:dyDescent="0.2">
      <c r="A677" s="162">
        <v>426</v>
      </c>
      <c r="B677" s="163">
        <v>1190</v>
      </c>
      <c r="C677" s="164" t="s">
        <v>285</v>
      </c>
      <c r="D677" s="165">
        <v>2</v>
      </c>
    </row>
    <row r="678" spans="1:4" x14ac:dyDescent="0.2">
      <c r="A678" s="162">
        <v>427</v>
      </c>
      <c r="B678" s="163">
        <v>1118</v>
      </c>
      <c r="C678" s="164" t="s">
        <v>378</v>
      </c>
      <c r="D678" s="165">
        <v>1</v>
      </c>
    </row>
    <row r="679" spans="1:4" x14ac:dyDescent="0.2">
      <c r="A679" s="162">
        <v>427</v>
      </c>
      <c r="B679" s="163">
        <v>1119</v>
      </c>
      <c r="C679" s="164" t="s">
        <v>378</v>
      </c>
      <c r="D679" s="165" t="s">
        <v>495</v>
      </c>
    </row>
    <row r="680" spans="1:4" x14ac:dyDescent="0.2">
      <c r="A680" s="162">
        <v>428</v>
      </c>
      <c r="B680" s="163">
        <v>258</v>
      </c>
      <c r="C680" s="164" t="s">
        <v>379</v>
      </c>
      <c r="D680" s="165" t="s">
        <v>380</v>
      </c>
    </row>
    <row r="681" spans="1:4" x14ac:dyDescent="0.2">
      <c r="A681" s="162">
        <v>428</v>
      </c>
      <c r="B681" s="163">
        <v>259</v>
      </c>
      <c r="C681" s="164" t="s">
        <v>379</v>
      </c>
      <c r="D681" s="165" t="s">
        <v>380</v>
      </c>
    </row>
    <row r="682" spans="1:4" x14ac:dyDescent="0.2">
      <c r="A682" s="162">
        <v>429</v>
      </c>
      <c r="B682" s="163">
        <v>260</v>
      </c>
      <c r="C682" s="164" t="s">
        <v>381</v>
      </c>
      <c r="D682" s="165" t="s">
        <v>380</v>
      </c>
    </row>
    <row r="683" spans="1:4" x14ac:dyDescent="0.2">
      <c r="A683" s="162">
        <v>429</v>
      </c>
      <c r="B683" s="163">
        <v>261</v>
      </c>
      <c r="C683" s="164" t="s">
        <v>381</v>
      </c>
      <c r="D683" s="165" t="s">
        <v>380</v>
      </c>
    </row>
    <row r="684" spans="1:4" x14ac:dyDescent="0.2">
      <c r="A684" s="162">
        <v>430</v>
      </c>
      <c r="B684" s="163">
        <v>264</v>
      </c>
      <c r="C684" s="164" t="s">
        <v>382</v>
      </c>
      <c r="D684" s="165" t="s">
        <v>380</v>
      </c>
    </row>
    <row r="685" spans="1:4" x14ac:dyDescent="0.2">
      <c r="A685" s="162">
        <v>430</v>
      </c>
      <c r="B685" s="163">
        <v>265</v>
      </c>
      <c r="C685" s="164" t="s">
        <v>382</v>
      </c>
      <c r="D685" s="165" t="s">
        <v>380</v>
      </c>
    </row>
    <row r="686" spans="1:4" x14ac:dyDescent="0.2">
      <c r="A686" s="162">
        <v>431</v>
      </c>
      <c r="B686" s="163">
        <v>262</v>
      </c>
      <c r="C686" s="164" t="s">
        <v>383</v>
      </c>
      <c r="D686" s="165" t="s">
        <v>380</v>
      </c>
    </row>
    <row r="687" spans="1:4" x14ac:dyDescent="0.2">
      <c r="A687" s="162">
        <v>431</v>
      </c>
      <c r="B687" s="163">
        <v>263</v>
      </c>
      <c r="C687" s="164" t="s">
        <v>383</v>
      </c>
      <c r="D687" s="165" t="s">
        <v>380</v>
      </c>
    </row>
    <row r="688" spans="1:4" x14ac:dyDescent="0.2">
      <c r="A688" s="162">
        <v>432</v>
      </c>
      <c r="B688" s="163">
        <v>1397</v>
      </c>
      <c r="C688" s="164" t="s">
        <v>285</v>
      </c>
      <c r="D688" s="165">
        <v>1</v>
      </c>
    </row>
    <row r="689" spans="1:4" x14ac:dyDescent="0.2">
      <c r="A689" s="162">
        <v>432</v>
      </c>
      <c r="B689" s="163">
        <v>1398</v>
      </c>
      <c r="C689" s="164" t="s">
        <v>285</v>
      </c>
      <c r="D689" s="165">
        <v>2</v>
      </c>
    </row>
    <row r="690" spans="1:4" x14ac:dyDescent="0.2">
      <c r="A690" s="162">
        <v>434</v>
      </c>
      <c r="B690" s="163">
        <v>269</v>
      </c>
      <c r="C690" s="164" t="s">
        <v>384</v>
      </c>
      <c r="D690" s="165" t="s">
        <v>492</v>
      </c>
    </row>
    <row r="691" spans="1:4" x14ac:dyDescent="0.2">
      <c r="A691" s="162">
        <v>435</v>
      </c>
      <c r="B691" s="163">
        <v>270</v>
      </c>
      <c r="C691" s="164" t="s">
        <v>385</v>
      </c>
      <c r="D691" s="165">
        <v>1</v>
      </c>
    </row>
    <row r="692" spans="1:4" x14ac:dyDescent="0.2">
      <c r="A692" s="162">
        <v>435</v>
      </c>
      <c r="B692" s="163">
        <v>271</v>
      </c>
      <c r="C692" s="164" t="s">
        <v>385</v>
      </c>
      <c r="D692" s="165">
        <v>1</v>
      </c>
    </row>
    <row r="693" spans="1:4" x14ac:dyDescent="0.2">
      <c r="A693" s="162">
        <v>435</v>
      </c>
      <c r="B693" s="163">
        <v>272</v>
      </c>
      <c r="C693" s="164" t="s">
        <v>385</v>
      </c>
      <c r="D693" s="165">
        <v>2</v>
      </c>
    </row>
    <row r="694" spans="1:4" x14ac:dyDescent="0.2">
      <c r="A694" s="162">
        <v>436</v>
      </c>
      <c r="B694" s="163">
        <v>273</v>
      </c>
      <c r="C694" s="164" t="s">
        <v>386</v>
      </c>
      <c r="D694" s="165">
        <v>1</v>
      </c>
    </row>
    <row r="695" spans="1:4" x14ac:dyDescent="0.2">
      <c r="A695" s="162">
        <v>436</v>
      </c>
      <c r="B695" s="163">
        <v>274</v>
      </c>
      <c r="C695" s="164" t="s">
        <v>386</v>
      </c>
      <c r="D695" s="165">
        <v>1</v>
      </c>
    </row>
    <row r="696" spans="1:4" x14ac:dyDescent="0.2">
      <c r="A696" s="162">
        <v>436</v>
      </c>
      <c r="B696" s="163">
        <v>275</v>
      </c>
      <c r="C696" s="164" t="s">
        <v>386</v>
      </c>
      <c r="D696" s="165">
        <v>2</v>
      </c>
    </row>
    <row r="697" spans="1:4" x14ac:dyDescent="0.2">
      <c r="A697" s="162">
        <v>437</v>
      </c>
      <c r="B697" s="163">
        <v>1403</v>
      </c>
      <c r="C697" s="164" t="s">
        <v>387</v>
      </c>
      <c r="D697" s="165">
        <v>2</v>
      </c>
    </row>
    <row r="698" spans="1:4" x14ac:dyDescent="0.2">
      <c r="A698" s="162">
        <v>437</v>
      </c>
      <c r="B698" s="163">
        <v>1404</v>
      </c>
      <c r="C698" s="164" t="s">
        <v>387</v>
      </c>
      <c r="D698" s="165">
        <v>1</v>
      </c>
    </row>
    <row r="699" spans="1:4" x14ac:dyDescent="0.2">
      <c r="A699" s="162">
        <v>437</v>
      </c>
      <c r="B699" s="163">
        <v>1405</v>
      </c>
      <c r="C699" s="164" t="s">
        <v>387</v>
      </c>
      <c r="D699" s="165">
        <v>1</v>
      </c>
    </row>
    <row r="700" spans="1:4" x14ac:dyDescent="0.2">
      <c r="A700" s="162">
        <v>439</v>
      </c>
      <c r="B700" s="163">
        <v>346</v>
      </c>
      <c r="C700" s="164" t="s">
        <v>388</v>
      </c>
      <c r="D700" s="165">
        <v>2</v>
      </c>
    </row>
    <row r="701" spans="1:4" x14ac:dyDescent="0.2">
      <c r="A701" s="162">
        <v>439</v>
      </c>
      <c r="B701" s="163">
        <v>349</v>
      </c>
      <c r="C701" s="164" t="s">
        <v>388</v>
      </c>
      <c r="D701" s="165">
        <v>1</v>
      </c>
    </row>
    <row r="702" spans="1:4" x14ac:dyDescent="0.2">
      <c r="A702" s="162">
        <v>440</v>
      </c>
      <c r="B702" s="163">
        <v>210</v>
      </c>
      <c r="C702" s="164" t="s">
        <v>389</v>
      </c>
      <c r="D702" s="165">
        <v>2</v>
      </c>
    </row>
    <row r="703" spans="1:4" x14ac:dyDescent="0.2">
      <c r="A703" s="162">
        <v>440</v>
      </c>
      <c r="B703" s="163">
        <v>347</v>
      </c>
      <c r="C703" s="164" t="s">
        <v>389</v>
      </c>
      <c r="D703" s="165" t="s">
        <v>492</v>
      </c>
    </row>
    <row r="704" spans="1:4" x14ac:dyDescent="0.2">
      <c r="A704" s="162">
        <v>440</v>
      </c>
      <c r="B704" s="163">
        <v>348</v>
      </c>
      <c r="C704" s="164" t="s">
        <v>389</v>
      </c>
      <c r="D704" s="165" t="s">
        <v>492</v>
      </c>
    </row>
    <row r="705" spans="1:4" x14ac:dyDescent="0.2">
      <c r="A705" s="162">
        <v>441</v>
      </c>
      <c r="B705" s="163">
        <v>206</v>
      </c>
      <c r="C705" s="164" t="s">
        <v>289</v>
      </c>
      <c r="D705" s="165">
        <v>2</v>
      </c>
    </row>
    <row r="706" spans="1:4" x14ac:dyDescent="0.2">
      <c r="A706" s="162">
        <v>441</v>
      </c>
      <c r="B706" s="163">
        <v>350</v>
      </c>
      <c r="C706" s="164" t="s">
        <v>289</v>
      </c>
      <c r="D706" s="165">
        <v>1</v>
      </c>
    </row>
    <row r="707" spans="1:4" x14ac:dyDescent="0.2">
      <c r="A707" s="162">
        <v>441</v>
      </c>
      <c r="B707" s="163">
        <v>351</v>
      </c>
      <c r="C707" s="164" t="s">
        <v>289</v>
      </c>
      <c r="D707" s="165">
        <v>1</v>
      </c>
    </row>
    <row r="708" spans="1:4" x14ac:dyDescent="0.2">
      <c r="A708" s="162">
        <v>441</v>
      </c>
      <c r="B708" s="163">
        <v>352</v>
      </c>
      <c r="C708" s="164" t="s">
        <v>289</v>
      </c>
      <c r="D708" s="165">
        <v>1</v>
      </c>
    </row>
    <row r="709" spans="1:4" x14ac:dyDescent="0.2">
      <c r="A709" s="162">
        <v>442</v>
      </c>
      <c r="B709" s="163">
        <v>356</v>
      </c>
      <c r="C709" s="164" t="s">
        <v>285</v>
      </c>
      <c r="D709" s="165" t="s">
        <v>492</v>
      </c>
    </row>
    <row r="710" spans="1:4" x14ac:dyDescent="0.2">
      <c r="A710" s="162">
        <v>442</v>
      </c>
      <c r="B710" s="163">
        <v>357</v>
      </c>
      <c r="C710" s="164" t="s">
        <v>285</v>
      </c>
      <c r="D710" s="165" t="s">
        <v>492</v>
      </c>
    </row>
    <row r="711" spans="1:4" x14ac:dyDescent="0.2">
      <c r="A711" s="162">
        <v>443</v>
      </c>
      <c r="B711" s="163">
        <v>358</v>
      </c>
      <c r="C711" s="164" t="s">
        <v>327</v>
      </c>
      <c r="D711" s="165">
        <v>1</v>
      </c>
    </row>
    <row r="712" spans="1:4" x14ac:dyDescent="0.2">
      <c r="A712" s="162">
        <v>443</v>
      </c>
      <c r="B712" s="163">
        <v>359</v>
      </c>
      <c r="C712" s="164" t="s">
        <v>327</v>
      </c>
      <c r="D712" s="165" t="s">
        <v>499</v>
      </c>
    </row>
    <row r="713" spans="1:4" x14ac:dyDescent="0.2">
      <c r="A713" s="162">
        <v>444</v>
      </c>
      <c r="B713" s="163">
        <v>208</v>
      </c>
      <c r="C713" s="164" t="s">
        <v>330</v>
      </c>
      <c r="D713" s="165">
        <v>2</v>
      </c>
    </row>
    <row r="714" spans="1:4" x14ac:dyDescent="0.2">
      <c r="A714" s="162">
        <v>444</v>
      </c>
      <c r="B714" s="163">
        <v>358</v>
      </c>
      <c r="C714" s="164" t="s">
        <v>330</v>
      </c>
      <c r="D714" s="165" t="s">
        <v>502</v>
      </c>
    </row>
    <row r="715" spans="1:4" x14ac:dyDescent="0.2">
      <c r="A715" s="162">
        <v>444</v>
      </c>
      <c r="B715" s="163">
        <v>360</v>
      </c>
      <c r="C715" s="164" t="s">
        <v>330</v>
      </c>
      <c r="D715" s="165" t="s">
        <v>502</v>
      </c>
    </row>
    <row r="716" spans="1:4" x14ac:dyDescent="0.2">
      <c r="A716" s="162">
        <v>445</v>
      </c>
      <c r="B716" s="163">
        <v>1406</v>
      </c>
      <c r="C716" s="164" t="s">
        <v>390</v>
      </c>
      <c r="D716" s="165">
        <v>1</v>
      </c>
    </row>
    <row r="717" spans="1:4" x14ac:dyDescent="0.2">
      <c r="A717" s="162">
        <v>445</v>
      </c>
      <c r="B717" s="163">
        <v>1407</v>
      </c>
      <c r="C717" s="164" t="s">
        <v>390</v>
      </c>
      <c r="D717" s="165">
        <v>2</v>
      </c>
    </row>
    <row r="718" spans="1:4" x14ac:dyDescent="0.2">
      <c r="A718" s="162">
        <v>446</v>
      </c>
      <c r="B718" s="163">
        <v>1408</v>
      </c>
      <c r="C718" s="164" t="s">
        <v>390</v>
      </c>
      <c r="D718" s="165">
        <v>1</v>
      </c>
    </row>
    <row r="719" spans="1:4" x14ac:dyDescent="0.2">
      <c r="A719" s="162">
        <v>446</v>
      </c>
      <c r="B719" s="163">
        <v>1409</v>
      </c>
      <c r="C719" s="164" t="s">
        <v>390</v>
      </c>
      <c r="D719" s="165">
        <v>2</v>
      </c>
    </row>
    <row r="720" spans="1:4" x14ac:dyDescent="0.2">
      <c r="A720" s="162">
        <v>447</v>
      </c>
      <c r="B720" s="163">
        <v>206</v>
      </c>
      <c r="C720" s="164" t="s">
        <v>301</v>
      </c>
      <c r="D720" s="165">
        <v>2</v>
      </c>
    </row>
    <row r="721" spans="1:4" x14ac:dyDescent="0.2">
      <c r="A721" s="162">
        <v>448</v>
      </c>
      <c r="B721" s="163">
        <v>1125</v>
      </c>
      <c r="C721" s="164" t="s">
        <v>301</v>
      </c>
      <c r="D721" s="165">
        <v>2</v>
      </c>
    </row>
    <row r="722" spans="1:4" x14ac:dyDescent="0.2">
      <c r="A722" s="162">
        <v>449</v>
      </c>
      <c r="B722" s="163">
        <v>1127</v>
      </c>
      <c r="C722" s="164" t="s">
        <v>301</v>
      </c>
      <c r="D722" s="165">
        <v>2</v>
      </c>
    </row>
    <row r="723" spans="1:4" x14ac:dyDescent="0.2">
      <c r="A723" s="162">
        <v>450</v>
      </c>
      <c r="B723" s="163">
        <v>1129</v>
      </c>
      <c r="C723" s="164" t="s">
        <v>301</v>
      </c>
      <c r="D723" s="165">
        <v>2</v>
      </c>
    </row>
    <row r="724" spans="1:4" x14ac:dyDescent="0.2">
      <c r="A724" s="162">
        <v>451</v>
      </c>
      <c r="B724" s="163">
        <v>1140</v>
      </c>
      <c r="C724" s="164" t="s">
        <v>301</v>
      </c>
      <c r="D724" s="165">
        <v>2</v>
      </c>
    </row>
    <row r="725" spans="1:4" x14ac:dyDescent="0.2">
      <c r="A725" s="162">
        <v>452</v>
      </c>
      <c r="B725" s="163">
        <v>1142</v>
      </c>
      <c r="C725" s="164" t="s">
        <v>301</v>
      </c>
      <c r="D725" s="165">
        <v>2</v>
      </c>
    </row>
    <row r="726" spans="1:4" x14ac:dyDescent="0.2">
      <c r="A726" s="162">
        <v>453</v>
      </c>
      <c r="B726" s="163">
        <v>1144</v>
      </c>
      <c r="C726" s="164" t="s">
        <v>301</v>
      </c>
      <c r="D726" s="165">
        <v>2</v>
      </c>
    </row>
    <row r="727" spans="1:4" x14ac:dyDescent="0.2">
      <c r="A727" s="162">
        <v>454</v>
      </c>
      <c r="B727" s="163">
        <v>1146</v>
      </c>
      <c r="C727" s="164" t="s">
        <v>301</v>
      </c>
      <c r="D727" s="165">
        <v>2</v>
      </c>
    </row>
    <row r="728" spans="1:4" x14ac:dyDescent="0.2">
      <c r="A728" s="162">
        <v>455</v>
      </c>
      <c r="B728" s="163">
        <v>1148</v>
      </c>
      <c r="C728" s="164" t="s">
        <v>301</v>
      </c>
      <c r="D728" s="165">
        <v>2</v>
      </c>
    </row>
    <row r="729" spans="1:4" x14ac:dyDescent="0.2">
      <c r="A729" s="162">
        <v>456</v>
      </c>
      <c r="B729" s="163">
        <v>1150</v>
      </c>
      <c r="C729" s="164" t="s">
        <v>301</v>
      </c>
      <c r="D729" s="165">
        <v>2</v>
      </c>
    </row>
    <row r="730" spans="1:4" x14ac:dyDescent="0.2">
      <c r="A730" s="162">
        <v>459</v>
      </c>
      <c r="B730" s="163">
        <v>1398</v>
      </c>
      <c r="C730" s="164" t="s">
        <v>301</v>
      </c>
      <c r="D730" s="165">
        <v>2</v>
      </c>
    </row>
    <row r="731" spans="1:4" x14ac:dyDescent="0.2">
      <c r="A731" s="162">
        <v>460</v>
      </c>
      <c r="B731" s="163">
        <v>361</v>
      </c>
      <c r="C731" s="164" t="s">
        <v>391</v>
      </c>
      <c r="D731" s="165" t="s">
        <v>246</v>
      </c>
    </row>
    <row r="732" spans="1:4" x14ac:dyDescent="0.2">
      <c r="A732" s="162">
        <v>461</v>
      </c>
      <c r="B732" s="163">
        <v>361</v>
      </c>
      <c r="C732" s="164" t="s">
        <v>391</v>
      </c>
      <c r="D732" s="165" t="s">
        <v>246</v>
      </c>
    </row>
    <row r="733" spans="1:4" x14ac:dyDescent="0.2">
      <c r="A733" s="162">
        <v>462</v>
      </c>
      <c r="B733" s="163">
        <v>362</v>
      </c>
      <c r="C733" s="164" t="s">
        <v>392</v>
      </c>
      <c r="D733" s="165" t="s">
        <v>246</v>
      </c>
    </row>
    <row r="734" spans="1:4" x14ac:dyDescent="0.2">
      <c r="A734" s="162">
        <v>463</v>
      </c>
      <c r="B734" s="163">
        <v>363</v>
      </c>
      <c r="C734" s="164" t="s">
        <v>393</v>
      </c>
      <c r="D734" s="165" t="s">
        <v>246</v>
      </c>
    </row>
    <row r="735" spans="1:4" x14ac:dyDescent="0.2">
      <c r="A735" s="162">
        <v>464</v>
      </c>
      <c r="B735" s="163">
        <v>364</v>
      </c>
      <c r="C735" s="164" t="s">
        <v>394</v>
      </c>
      <c r="D735" s="165">
        <v>1</v>
      </c>
    </row>
    <row r="736" spans="1:4" x14ac:dyDescent="0.2">
      <c r="A736" s="162">
        <v>464</v>
      </c>
      <c r="B736" s="163">
        <v>365</v>
      </c>
      <c r="C736" s="164" t="s">
        <v>394</v>
      </c>
      <c r="D736" s="165">
        <v>1</v>
      </c>
    </row>
    <row r="737" spans="1:4" x14ac:dyDescent="0.2">
      <c r="A737" s="162">
        <v>465</v>
      </c>
      <c r="B737" s="163">
        <v>1410</v>
      </c>
      <c r="C737" s="164" t="s">
        <v>395</v>
      </c>
      <c r="D737" s="165">
        <v>1</v>
      </c>
    </row>
    <row r="738" spans="1:4" x14ac:dyDescent="0.2">
      <c r="A738" s="162">
        <v>465</v>
      </c>
      <c r="B738" s="163">
        <v>1411</v>
      </c>
      <c r="C738" s="164" t="s">
        <v>395</v>
      </c>
      <c r="D738" s="165">
        <v>1</v>
      </c>
    </row>
    <row r="739" spans="1:4" x14ac:dyDescent="0.2">
      <c r="A739" s="162">
        <v>466</v>
      </c>
      <c r="B739" s="163">
        <v>366</v>
      </c>
      <c r="C739" s="164" t="s">
        <v>396</v>
      </c>
      <c r="D739" s="165" t="s">
        <v>492</v>
      </c>
    </row>
    <row r="740" spans="1:4" x14ac:dyDescent="0.2">
      <c r="A740" s="162">
        <v>467</v>
      </c>
      <c r="B740" s="163">
        <v>367</v>
      </c>
      <c r="C740" s="164" t="s">
        <v>396</v>
      </c>
      <c r="D740" s="165" t="s">
        <v>492</v>
      </c>
    </row>
    <row r="741" spans="1:4" x14ac:dyDescent="0.2">
      <c r="A741" s="162">
        <v>468</v>
      </c>
      <c r="B741" s="163">
        <v>368</v>
      </c>
      <c r="C741" s="164" t="s">
        <v>396</v>
      </c>
      <c r="D741" s="165" t="s">
        <v>492</v>
      </c>
    </row>
    <row r="742" spans="1:4" x14ac:dyDescent="0.2">
      <c r="A742" s="162">
        <v>469</v>
      </c>
      <c r="B742" s="163">
        <v>369</v>
      </c>
      <c r="C742" s="164" t="s">
        <v>396</v>
      </c>
      <c r="D742" s="165" t="s">
        <v>492</v>
      </c>
    </row>
    <row r="743" spans="1:4" x14ac:dyDescent="0.2">
      <c r="A743" s="162">
        <v>470</v>
      </c>
      <c r="B743" s="163">
        <v>370</v>
      </c>
      <c r="C743" s="164" t="s">
        <v>396</v>
      </c>
      <c r="D743" s="165" t="s">
        <v>492</v>
      </c>
    </row>
    <row r="744" spans="1:4" x14ac:dyDescent="0.2">
      <c r="A744" s="162">
        <v>473</v>
      </c>
      <c r="B744" s="163">
        <v>1412</v>
      </c>
      <c r="C744" s="164" t="s">
        <v>397</v>
      </c>
      <c r="D744" s="165">
        <v>1</v>
      </c>
    </row>
    <row r="745" spans="1:4" x14ac:dyDescent="0.2">
      <c r="A745" s="162">
        <v>473</v>
      </c>
      <c r="B745" s="163">
        <v>1413</v>
      </c>
      <c r="C745" s="164" t="s">
        <v>397</v>
      </c>
      <c r="D745" s="165">
        <v>2</v>
      </c>
    </row>
    <row r="746" spans="1:4" x14ac:dyDescent="0.2">
      <c r="A746" s="162">
        <v>474</v>
      </c>
      <c r="B746" s="163">
        <v>1414</v>
      </c>
      <c r="C746" s="164" t="s">
        <v>398</v>
      </c>
      <c r="D746" s="165" t="s">
        <v>246</v>
      </c>
    </row>
    <row r="747" spans="1:4" x14ac:dyDescent="0.2">
      <c r="A747" s="162">
        <v>475</v>
      </c>
      <c r="B747" s="163">
        <v>1415</v>
      </c>
      <c r="C747" s="164" t="s">
        <v>399</v>
      </c>
      <c r="D747" s="165">
        <v>1</v>
      </c>
    </row>
    <row r="748" spans="1:4" x14ac:dyDescent="0.2">
      <c r="A748" s="162">
        <v>475</v>
      </c>
      <c r="B748" s="163">
        <v>1416</v>
      </c>
      <c r="C748" s="164" t="s">
        <v>399</v>
      </c>
      <c r="D748" s="165">
        <v>2</v>
      </c>
    </row>
    <row r="749" spans="1:4" x14ac:dyDescent="0.2">
      <c r="A749" s="162">
        <v>476</v>
      </c>
      <c r="B749" s="163">
        <v>1417</v>
      </c>
      <c r="C749" s="164" t="s">
        <v>400</v>
      </c>
      <c r="D749" s="165" t="s">
        <v>246</v>
      </c>
    </row>
    <row r="750" spans="1:4" x14ac:dyDescent="0.2">
      <c r="A750" s="162">
        <v>477</v>
      </c>
      <c r="B750" s="163">
        <v>1418</v>
      </c>
      <c r="C750" s="164" t="s">
        <v>400</v>
      </c>
      <c r="D750" s="165" t="s">
        <v>246</v>
      </c>
    </row>
    <row r="751" spans="1:4" x14ac:dyDescent="0.2">
      <c r="A751" s="162">
        <v>478</v>
      </c>
      <c r="B751" s="163">
        <v>1419</v>
      </c>
      <c r="C751" s="164" t="s">
        <v>330</v>
      </c>
      <c r="D751" s="165">
        <v>1</v>
      </c>
    </row>
    <row r="752" spans="1:4" x14ac:dyDescent="0.2">
      <c r="A752" s="162">
        <v>478</v>
      </c>
      <c r="B752" s="163">
        <v>1420</v>
      </c>
      <c r="C752" s="164" t="s">
        <v>330</v>
      </c>
      <c r="D752" s="165">
        <v>1</v>
      </c>
    </row>
    <row r="753" spans="1:4" x14ac:dyDescent="0.2">
      <c r="A753" s="162">
        <v>478</v>
      </c>
      <c r="B753" s="163">
        <v>1421</v>
      </c>
      <c r="C753" s="164" t="s">
        <v>330</v>
      </c>
      <c r="D753" s="165">
        <v>2</v>
      </c>
    </row>
    <row r="754" spans="1:4" x14ac:dyDescent="0.2">
      <c r="A754" s="162">
        <v>479</v>
      </c>
      <c r="B754" s="163">
        <v>1424</v>
      </c>
      <c r="C754" s="164" t="s">
        <v>388</v>
      </c>
      <c r="D754" s="165">
        <v>2</v>
      </c>
    </row>
    <row r="755" spans="1:4" x14ac:dyDescent="0.2">
      <c r="A755" s="162">
        <v>479</v>
      </c>
      <c r="B755" s="163">
        <v>1425</v>
      </c>
      <c r="C755" s="164" t="s">
        <v>388</v>
      </c>
      <c r="D755" s="165">
        <v>1</v>
      </c>
    </row>
    <row r="756" spans="1:4" x14ac:dyDescent="0.2">
      <c r="A756" s="162">
        <v>480</v>
      </c>
      <c r="B756" s="163">
        <v>1426</v>
      </c>
      <c r="C756" s="164" t="s">
        <v>388</v>
      </c>
      <c r="D756" s="165">
        <v>2</v>
      </c>
    </row>
    <row r="757" spans="1:4" x14ac:dyDescent="0.2">
      <c r="A757" s="162">
        <v>480</v>
      </c>
      <c r="B757" s="163">
        <v>1427</v>
      </c>
      <c r="C757" s="164" t="s">
        <v>388</v>
      </c>
      <c r="D757" s="165">
        <v>1</v>
      </c>
    </row>
    <row r="758" spans="1:4" x14ac:dyDescent="0.2">
      <c r="A758" s="162">
        <v>481</v>
      </c>
      <c r="B758" s="163">
        <v>1428</v>
      </c>
      <c r="C758" s="164" t="s">
        <v>388</v>
      </c>
      <c r="D758" s="165">
        <v>2</v>
      </c>
    </row>
    <row r="759" spans="1:4" x14ac:dyDescent="0.2">
      <c r="A759" s="162">
        <v>481</v>
      </c>
      <c r="B759" s="163">
        <v>1429</v>
      </c>
      <c r="C759" s="164" t="s">
        <v>388</v>
      </c>
      <c r="D759" s="165">
        <v>1</v>
      </c>
    </row>
    <row r="760" spans="1:4" x14ac:dyDescent="0.2">
      <c r="A760" s="162">
        <v>482</v>
      </c>
      <c r="B760" s="163">
        <v>378</v>
      </c>
      <c r="C760" s="164" t="s">
        <v>401</v>
      </c>
      <c r="D760" s="165" t="s">
        <v>402</v>
      </c>
    </row>
    <row r="761" spans="1:4" x14ac:dyDescent="0.2">
      <c r="A761" s="162">
        <v>483</v>
      </c>
      <c r="B761" s="163">
        <v>379</v>
      </c>
      <c r="C761" s="164" t="s">
        <v>403</v>
      </c>
      <c r="D761" s="165" t="s">
        <v>402</v>
      </c>
    </row>
    <row r="762" spans="1:4" x14ac:dyDescent="0.2">
      <c r="A762" s="162">
        <v>484</v>
      </c>
      <c r="B762" s="163">
        <v>380</v>
      </c>
      <c r="C762" s="164" t="s">
        <v>404</v>
      </c>
      <c r="D762" s="165" t="s">
        <v>402</v>
      </c>
    </row>
    <row r="763" spans="1:4" x14ac:dyDescent="0.2">
      <c r="A763" s="162">
        <v>485</v>
      </c>
      <c r="B763" s="163">
        <v>381</v>
      </c>
      <c r="C763" s="164" t="s">
        <v>405</v>
      </c>
      <c r="D763" s="165" t="s">
        <v>402</v>
      </c>
    </row>
    <row r="764" spans="1:4" x14ac:dyDescent="0.2">
      <c r="A764" s="162">
        <v>486</v>
      </c>
      <c r="B764" s="163">
        <v>382</v>
      </c>
      <c r="C764" s="164" t="s">
        <v>406</v>
      </c>
      <c r="D764" s="165" t="s">
        <v>402</v>
      </c>
    </row>
    <row r="765" spans="1:4" x14ac:dyDescent="0.2">
      <c r="A765" s="162">
        <v>487</v>
      </c>
      <c r="B765" s="163">
        <v>383</v>
      </c>
      <c r="C765" s="164" t="s">
        <v>407</v>
      </c>
      <c r="D765" s="165" t="s">
        <v>402</v>
      </c>
    </row>
    <row r="766" spans="1:4" x14ac:dyDescent="0.2">
      <c r="A766" s="162">
        <v>488</v>
      </c>
      <c r="B766" s="163">
        <v>384</v>
      </c>
      <c r="C766" s="164" t="s">
        <v>408</v>
      </c>
      <c r="D766" s="165" t="s">
        <v>402</v>
      </c>
    </row>
    <row r="767" spans="1:4" x14ac:dyDescent="0.2">
      <c r="A767" s="162">
        <v>489</v>
      </c>
      <c r="B767" s="163">
        <v>385</v>
      </c>
      <c r="C767" s="164" t="s">
        <v>409</v>
      </c>
      <c r="D767" s="165" t="s">
        <v>402</v>
      </c>
    </row>
    <row r="768" spans="1:4" x14ac:dyDescent="0.2">
      <c r="A768" s="162">
        <v>490</v>
      </c>
      <c r="B768" s="163">
        <v>386</v>
      </c>
      <c r="C768" s="164" t="s">
        <v>410</v>
      </c>
      <c r="D768" s="165" t="s">
        <v>402</v>
      </c>
    </row>
    <row r="769" spans="1:4" x14ac:dyDescent="0.2">
      <c r="A769" s="162">
        <v>491</v>
      </c>
      <c r="B769" s="163">
        <v>387</v>
      </c>
      <c r="C769" s="164" t="s">
        <v>411</v>
      </c>
      <c r="D769" s="165" t="s">
        <v>402</v>
      </c>
    </row>
    <row r="770" spans="1:4" x14ac:dyDescent="0.2">
      <c r="A770" s="162">
        <v>492</v>
      </c>
      <c r="B770" s="163">
        <v>388</v>
      </c>
      <c r="C770" s="164" t="s">
        <v>412</v>
      </c>
      <c r="D770" s="165" t="s">
        <v>402</v>
      </c>
    </row>
    <row r="771" spans="1:4" x14ac:dyDescent="0.2">
      <c r="A771" s="162">
        <v>493</v>
      </c>
      <c r="B771" s="163">
        <v>389</v>
      </c>
      <c r="C771" s="164" t="s">
        <v>413</v>
      </c>
      <c r="D771" s="165" t="s">
        <v>402</v>
      </c>
    </row>
    <row r="772" spans="1:4" x14ac:dyDescent="0.2">
      <c r="A772" s="162">
        <v>494</v>
      </c>
      <c r="B772" s="163">
        <v>390</v>
      </c>
      <c r="C772" s="164" t="s">
        <v>414</v>
      </c>
      <c r="D772" s="165" t="s">
        <v>402</v>
      </c>
    </row>
    <row r="773" spans="1:4" x14ac:dyDescent="0.2">
      <c r="A773" s="162">
        <v>495</v>
      </c>
      <c r="B773" s="163">
        <v>391</v>
      </c>
      <c r="C773" s="164" t="s">
        <v>415</v>
      </c>
      <c r="D773" s="165" t="s">
        <v>402</v>
      </c>
    </row>
    <row r="774" spans="1:4" x14ac:dyDescent="0.2">
      <c r="A774" s="162">
        <v>496</v>
      </c>
      <c r="B774" s="163">
        <v>392</v>
      </c>
      <c r="C774" s="164" t="s">
        <v>416</v>
      </c>
      <c r="D774" s="165" t="s">
        <v>402</v>
      </c>
    </row>
    <row r="775" spans="1:4" x14ac:dyDescent="0.2">
      <c r="A775" s="162">
        <v>497</v>
      </c>
      <c r="B775" s="163">
        <v>393</v>
      </c>
      <c r="C775" s="164" t="s">
        <v>417</v>
      </c>
      <c r="D775" s="165" t="s">
        <v>402</v>
      </c>
    </row>
    <row r="776" spans="1:4" x14ac:dyDescent="0.2">
      <c r="A776" s="162">
        <v>498</v>
      </c>
      <c r="B776" s="163">
        <v>394</v>
      </c>
      <c r="C776" s="164" t="s">
        <v>418</v>
      </c>
      <c r="D776" s="165" t="s">
        <v>402</v>
      </c>
    </row>
    <row r="777" spans="1:4" x14ac:dyDescent="0.2">
      <c r="A777" s="162">
        <v>701</v>
      </c>
      <c r="B777" s="163">
        <v>343</v>
      </c>
      <c r="C777" s="164" t="s">
        <v>419</v>
      </c>
      <c r="D777" s="165" t="s">
        <v>246</v>
      </c>
    </row>
    <row r="778" spans="1:4" x14ac:dyDescent="0.2">
      <c r="A778" s="162">
        <v>702</v>
      </c>
      <c r="B778" s="163">
        <v>344</v>
      </c>
      <c r="C778" s="164" t="s">
        <v>419</v>
      </c>
      <c r="D778" s="165" t="s">
        <v>246</v>
      </c>
    </row>
    <row r="779" spans="1:4" x14ac:dyDescent="0.2">
      <c r="A779" s="162">
        <v>703</v>
      </c>
      <c r="B779" s="163">
        <v>317</v>
      </c>
      <c r="C779" s="164" t="s">
        <v>353</v>
      </c>
      <c r="D779" s="165" t="s">
        <v>246</v>
      </c>
    </row>
    <row r="780" spans="1:4" x14ac:dyDescent="0.2">
      <c r="A780" s="162">
        <v>704</v>
      </c>
      <c r="B780" s="163">
        <v>318</v>
      </c>
      <c r="C780" s="164" t="s">
        <v>353</v>
      </c>
      <c r="D780" s="165" t="s">
        <v>246</v>
      </c>
    </row>
    <row r="781" spans="1:4" x14ac:dyDescent="0.2">
      <c r="A781" s="162">
        <v>705</v>
      </c>
      <c r="B781" s="163">
        <v>319</v>
      </c>
      <c r="C781" s="164" t="s">
        <v>353</v>
      </c>
      <c r="D781" s="165" t="s">
        <v>246</v>
      </c>
    </row>
    <row r="782" spans="1:4" x14ac:dyDescent="0.2">
      <c r="A782" s="162">
        <v>706</v>
      </c>
      <c r="B782" s="163">
        <v>320</v>
      </c>
      <c r="C782" s="164" t="s">
        <v>353</v>
      </c>
      <c r="D782" s="165" t="s">
        <v>246</v>
      </c>
    </row>
    <row r="783" spans="1:4" x14ac:dyDescent="0.2">
      <c r="A783" s="162">
        <v>707</v>
      </c>
      <c r="B783" s="163">
        <v>321</v>
      </c>
      <c r="C783" s="164" t="s">
        <v>353</v>
      </c>
      <c r="D783" s="165" t="s">
        <v>246</v>
      </c>
    </row>
    <row r="784" spans="1:4" x14ac:dyDescent="0.2">
      <c r="A784" s="162">
        <v>708</v>
      </c>
      <c r="B784" s="163">
        <v>322</v>
      </c>
      <c r="C784" s="164" t="s">
        <v>353</v>
      </c>
      <c r="D784" s="165" t="s">
        <v>246</v>
      </c>
    </row>
    <row r="785" spans="1:4" x14ac:dyDescent="0.2">
      <c r="A785" s="162">
        <v>709</v>
      </c>
      <c r="B785" s="163">
        <v>323</v>
      </c>
      <c r="C785" s="164" t="s">
        <v>353</v>
      </c>
      <c r="D785" s="165" t="s">
        <v>246</v>
      </c>
    </row>
    <row r="786" spans="1:4" x14ac:dyDescent="0.2">
      <c r="A786" s="162">
        <v>710</v>
      </c>
      <c r="B786" s="163">
        <v>324</v>
      </c>
      <c r="C786" s="164" t="s">
        <v>353</v>
      </c>
      <c r="D786" s="165" t="s">
        <v>246</v>
      </c>
    </row>
    <row r="787" spans="1:4" x14ac:dyDescent="0.2">
      <c r="A787" s="162">
        <v>711</v>
      </c>
      <c r="B787" s="163">
        <v>325</v>
      </c>
      <c r="C787" s="164" t="s">
        <v>353</v>
      </c>
      <c r="D787" s="165" t="s">
        <v>246</v>
      </c>
    </row>
    <row r="788" spans="1:4" x14ac:dyDescent="0.2">
      <c r="A788" s="162">
        <v>712</v>
      </c>
      <c r="B788" s="163">
        <v>326</v>
      </c>
      <c r="C788" s="164" t="s">
        <v>420</v>
      </c>
      <c r="D788" s="165" t="s">
        <v>246</v>
      </c>
    </row>
    <row r="789" spans="1:4" x14ac:dyDescent="0.2">
      <c r="A789" s="162">
        <v>713</v>
      </c>
      <c r="B789" s="163">
        <v>328</v>
      </c>
      <c r="C789" s="164" t="s">
        <v>420</v>
      </c>
      <c r="D789" s="165" t="s">
        <v>246</v>
      </c>
    </row>
    <row r="790" spans="1:4" x14ac:dyDescent="0.2">
      <c r="A790" s="162">
        <v>714</v>
      </c>
      <c r="B790" s="163">
        <v>329</v>
      </c>
      <c r="C790" s="164" t="s">
        <v>420</v>
      </c>
      <c r="D790" s="165" t="s">
        <v>246</v>
      </c>
    </row>
    <row r="791" spans="1:4" x14ac:dyDescent="0.2">
      <c r="A791" s="162">
        <v>715</v>
      </c>
      <c r="B791" s="163">
        <v>330</v>
      </c>
      <c r="C791" s="164" t="s">
        <v>420</v>
      </c>
      <c r="D791" s="165" t="s">
        <v>246</v>
      </c>
    </row>
    <row r="792" spans="1:4" x14ac:dyDescent="0.2">
      <c r="A792" s="162">
        <v>716</v>
      </c>
      <c r="B792" s="163">
        <v>339</v>
      </c>
      <c r="C792" s="164" t="s">
        <v>421</v>
      </c>
      <c r="D792" s="165" t="s">
        <v>246</v>
      </c>
    </row>
    <row r="793" spans="1:4" x14ac:dyDescent="0.2">
      <c r="A793" s="162">
        <v>717</v>
      </c>
      <c r="B793" s="163">
        <v>340</v>
      </c>
      <c r="C793" s="164" t="s">
        <v>421</v>
      </c>
      <c r="D793" s="165" t="s">
        <v>246</v>
      </c>
    </row>
    <row r="794" spans="1:4" x14ac:dyDescent="0.2">
      <c r="A794" s="162">
        <v>718</v>
      </c>
      <c r="B794" s="163">
        <v>341</v>
      </c>
      <c r="C794" s="164" t="s">
        <v>422</v>
      </c>
      <c r="D794" s="165" t="s">
        <v>246</v>
      </c>
    </row>
    <row r="795" spans="1:4" x14ac:dyDescent="0.2">
      <c r="A795" s="162">
        <v>719</v>
      </c>
      <c r="B795" s="163">
        <v>342</v>
      </c>
      <c r="C795" s="164" t="s">
        <v>422</v>
      </c>
      <c r="D795" s="165" t="s">
        <v>246</v>
      </c>
    </row>
    <row r="796" spans="1:4" x14ac:dyDescent="0.2">
      <c r="A796" s="162">
        <v>720</v>
      </c>
      <c r="B796" s="163">
        <v>331</v>
      </c>
      <c r="C796" s="164" t="s">
        <v>286</v>
      </c>
      <c r="D796" s="165">
        <v>1</v>
      </c>
    </row>
    <row r="797" spans="1:4" x14ac:dyDescent="0.2">
      <c r="A797" s="162">
        <v>720</v>
      </c>
      <c r="B797" s="163">
        <v>332</v>
      </c>
      <c r="C797" s="164" t="s">
        <v>286</v>
      </c>
      <c r="D797" s="165">
        <v>1</v>
      </c>
    </row>
    <row r="798" spans="1:4" x14ac:dyDescent="0.2">
      <c r="A798" s="162">
        <v>720</v>
      </c>
      <c r="B798" s="163">
        <v>333</v>
      </c>
      <c r="C798" s="164" t="s">
        <v>286</v>
      </c>
      <c r="D798" s="165">
        <v>2</v>
      </c>
    </row>
    <row r="799" spans="1:4" x14ac:dyDescent="0.2">
      <c r="A799" s="162">
        <v>721</v>
      </c>
      <c r="B799" s="163">
        <v>327</v>
      </c>
      <c r="C799" s="164" t="s">
        <v>423</v>
      </c>
      <c r="D799" s="165">
        <v>2</v>
      </c>
    </row>
    <row r="800" spans="1:4" x14ac:dyDescent="0.2">
      <c r="A800" s="162">
        <v>721</v>
      </c>
      <c r="B800" s="163">
        <v>336</v>
      </c>
      <c r="C800" s="164" t="s">
        <v>423</v>
      </c>
      <c r="D800" s="165">
        <v>1</v>
      </c>
    </row>
    <row r="801" spans="1:4" x14ac:dyDescent="0.2">
      <c r="A801" s="162">
        <v>722</v>
      </c>
      <c r="B801" s="163">
        <v>13067</v>
      </c>
      <c r="C801" s="164" t="s">
        <v>423</v>
      </c>
      <c r="D801" s="165">
        <v>2</v>
      </c>
    </row>
    <row r="802" spans="1:4" x14ac:dyDescent="0.2">
      <c r="A802" s="162">
        <v>722</v>
      </c>
      <c r="B802" s="163">
        <v>13068</v>
      </c>
      <c r="C802" s="164" t="s">
        <v>423</v>
      </c>
      <c r="D802" s="165">
        <v>1</v>
      </c>
    </row>
    <row r="803" spans="1:4" x14ac:dyDescent="0.2">
      <c r="A803" s="162">
        <v>723</v>
      </c>
      <c r="B803" s="163">
        <v>13070</v>
      </c>
      <c r="C803" s="164" t="s">
        <v>423</v>
      </c>
      <c r="D803" s="165">
        <v>2</v>
      </c>
    </row>
    <row r="804" spans="1:4" x14ac:dyDescent="0.2">
      <c r="A804" s="162">
        <v>723</v>
      </c>
      <c r="B804" s="163">
        <v>13071</v>
      </c>
      <c r="C804" s="164" t="s">
        <v>423</v>
      </c>
      <c r="D804" s="165">
        <v>1</v>
      </c>
    </row>
    <row r="805" spans="1:4" x14ac:dyDescent="0.2">
      <c r="A805" s="162">
        <v>724</v>
      </c>
      <c r="B805" s="163">
        <v>13073</v>
      </c>
      <c r="C805" s="164" t="s">
        <v>423</v>
      </c>
      <c r="D805" s="165">
        <v>2</v>
      </c>
    </row>
    <row r="806" spans="1:4" x14ac:dyDescent="0.2">
      <c r="A806" s="162">
        <v>724</v>
      </c>
      <c r="B806" s="163">
        <v>13074</v>
      </c>
      <c r="C806" s="164" t="s">
        <v>423</v>
      </c>
      <c r="D806" s="165">
        <v>1</v>
      </c>
    </row>
    <row r="807" spans="1:4" x14ac:dyDescent="0.2">
      <c r="A807" s="162">
        <v>725</v>
      </c>
      <c r="B807" s="163">
        <v>13076</v>
      </c>
      <c r="C807" s="164" t="s">
        <v>423</v>
      </c>
      <c r="D807" s="165">
        <v>2</v>
      </c>
    </row>
    <row r="808" spans="1:4" x14ac:dyDescent="0.2">
      <c r="A808" s="162">
        <v>725</v>
      </c>
      <c r="B808" s="163">
        <v>13077</v>
      </c>
      <c r="C808" s="164" t="s">
        <v>423</v>
      </c>
      <c r="D808" s="165">
        <v>1</v>
      </c>
    </row>
    <row r="809" spans="1:4" x14ac:dyDescent="0.2">
      <c r="A809" s="162">
        <v>726</v>
      </c>
      <c r="B809" s="163">
        <v>13079</v>
      </c>
      <c r="C809" s="164" t="s">
        <v>423</v>
      </c>
      <c r="D809" s="165">
        <v>2</v>
      </c>
    </row>
    <row r="810" spans="1:4" x14ac:dyDescent="0.2">
      <c r="A810" s="162">
        <v>726</v>
      </c>
      <c r="B810" s="163">
        <v>13080</v>
      </c>
      <c r="C810" s="164" t="s">
        <v>423</v>
      </c>
      <c r="D810" s="165">
        <v>1</v>
      </c>
    </row>
    <row r="811" spans="1:4" x14ac:dyDescent="0.2">
      <c r="A811" s="162">
        <v>727</v>
      </c>
      <c r="B811" s="163">
        <v>13032</v>
      </c>
      <c r="C811" s="164" t="s">
        <v>423</v>
      </c>
      <c r="D811" s="165">
        <v>2</v>
      </c>
    </row>
    <row r="812" spans="1:4" x14ac:dyDescent="0.2">
      <c r="A812" s="162">
        <v>727</v>
      </c>
      <c r="B812" s="163">
        <v>13033</v>
      </c>
      <c r="C812" s="164" t="s">
        <v>423</v>
      </c>
      <c r="D812" s="165">
        <v>1</v>
      </c>
    </row>
    <row r="813" spans="1:4" x14ac:dyDescent="0.2">
      <c r="A813" s="162">
        <v>728</v>
      </c>
      <c r="B813" s="163">
        <v>13034</v>
      </c>
      <c r="C813" s="164" t="s">
        <v>424</v>
      </c>
      <c r="D813" s="165">
        <v>2</v>
      </c>
    </row>
    <row r="814" spans="1:4" x14ac:dyDescent="0.2">
      <c r="A814" s="162">
        <v>729</v>
      </c>
      <c r="B814" s="163">
        <v>13035</v>
      </c>
      <c r="C814" s="164" t="s">
        <v>423</v>
      </c>
      <c r="D814" s="165">
        <v>2</v>
      </c>
    </row>
    <row r="815" spans="1:4" x14ac:dyDescent="0.2">
      <c r="A815" s="162">
        <v>729</v>
      </c>
      <c r="B815" s="163">
        <v>13036</v>
      </c>
      <c r="C815" s="164" t="s">
        <v>423</v>
      </c>
      <c r="D815" s="165">
        <v>1</v>
      </c>
    </row>
    <row r="816" spans="1:4" x14ac:dyDescent="0.2">
      <c r="A816" s="162">
        <v>730</v>
      </c>
      <c r="B816" s="163">
        <v>13037</v>
      </c>
      <c r="C816" s="164" t="s">
        <v>424</v>
      </c>
      <c r="D816" s="165">
        <v>2</v>
      </c>
    </row>
    <row r="817" spans="1:4" x14ac:dyDescent="0.2">
      <c r="A817" s="162">
        <v>731</v>
      </c>
      <c r="B817" s="163">
        <v>13038</v>
      </c>
      <c r="C817" s="164" t="s">
        <v>423</v>
      </c>
      <c r="D817" s="165">
        <v>2</v>
      </c>
    </row>
    <row r="818" spans="1:4" x14ac:dyDescent="0.2">
      <c r="A818" s="162">
        <v>731</v>
      </c>
      <c r="B818" s="163">
        <v>13039</v>
      </c>
      <c r="C818" s="164" t="s">
        <v>423</v>
      </c>
      <c r="D818" s="165">
        <v>1</v>
      </c>
    </row>
    <row r="819" spans="1:4" x14ac:dyDescent="0.2">
      <c r="A819" s="162">
        <v>732</v>
      </c>
      <c r="B819" s="163">
        <v>13040</v>
      </c>
      <c r="C819" s="164" t="s">
        <v>424</v>
      </c>
      <c r="D819" s="165">
        <v>2</v>
      </c>
    </row>
    <row r="820" spans="1:4" x14ac:dyDescent="0.2">
      <c r="A820" s="162">
        <v>733</v>
      </c>
      <c r="B820" s="163">
        <v>13041</v>
      </c>
      <c r="C820" s="164" t="s">
        <v>423</v>
      </c>
      <c r="D820" s="165">
        <v>2</v>
      </c>
    </row>
    <row r="821" spans="1:4" x14ac:dyDescent="0.2">
      <c r="A821" s="162">
        <v>733</v>
      </c>
      <c r="B821" s="163">
        <v>13042</v>
      </c>
      <c r="C821" s="164" t="s">
        <v>423</v>
      </c>
      <c r="D821" s="165">
        <v>1</v>
      </c>
    </row>
    <row r="822" spans="1:4" x14ac:dyDescent="0.2">
      <c r="A822" s="162">
        <v>734</v>
      </c>
      <c r="B822" s="163">
        <v>13043</v>
      </c>
      <c r="C822" s="164" t="s">
        <v>424</v>
      </c>
      <c r="D822" s="165">
        <v>2</v>
      </c>
    </row>
    <row r="823" spans="1:4" x14ac:dyDescent="0.2">
      <c r="A823" s="162">
        <v>735</v>
      </c>
      <c r="B823" s="163">
        <v>13044</v>
      </c>
      <c r="C823" s="164" t="s">
        <v>423</v>
      </c>
      <c r="D823" s="165">
        <v>2</v>
      </c>
    </row>
    <row r="824" spans="1:4" x14ac:dyDescent="0.2">
      <c r="A824" s="162">
        <v>735</v>
      </c>
      <c r="B824" s="163">
        <v>13045</v>
      </c>
      <c r="C824" s="164" t="s">
        <v>423</v>
      </c>
      <c r="D824" s="165">
        <v>1</v>
      </c>
    </row>
    <row r="825" spans="1:4" x14ac:dyDescent="0.2">
      <c r="A825" s="162">
        <v>736</v>
      </c>
      <c r="B825" s="163">
        <v>13046</v>
      </c>
      <c r="C825" s="164" t="s">
        <v>424</v>
      </c>
      <c r="D825" s="165">
        <v>2</v>
      </c>
    </row>
    <row r="826" spans="1:4" x14ac:dyDescent="0.2">
      <c r="A826" s="162">
        <v>737</v>
      </c>
      <c r="B826" s="163">
        <v>13047</v>
      </c>
      <c r="C826" s="164" t="s">
        <v>423</v>
      </c>
      <c r="D826" s="165">
        <v>2</v>
      </c>
    </row>
    <row r="827" spans="1:4" x14ac:dyDescent="0.2">
      <c r="A827" s="162">
        <v>737</v>
      </c>
      <c r="B827" s="163">
        <v>13048</v>
      </c>
      <c r="C827" s="164" t="s">
        <v>423</v>
      </c>
      <c r="D827" s="165">
        <v>1</v>
      </c>
    </row>
    <row r="828" spans="1:4" x14ac:dyDescent="0.2">
      <c r="A828" s="162">
        <v>738</v>
      </c>
      <c r="B828" s="163">
        <v>13049</v>
      </c>
      <c r="C828" s="164" t="s">
        <v>424</v>
      </c>
      <c r="D828" s="165">
        <v>2</v>
      </c>
    </row>
    <row r="829" spans="1:4" x14ac:dyDescent="0.2">
      <c r="A829" s="162">
        <v>739</v>
      </c>
      <c r="B829" s="163">
        <v>13050</v>
      </c>
      <c r="C829" s="164" t="s">
        <v>423</v>
      </c>
      <c r="D829" s="165">
        <v>2</v>
      </c>
    </row>
    <row r="830" spans="1:4" x14ac:dyDescent="0.2">
      <c r="A830" s="162">
        <v>739</v>
      </c>
      <c r="B830" s="163">
        <v>13051</v>
      </c>
      <c r="C830" s="164" t="s">
        <v>423</v>
      </c>
      <c r="D830" s="165">
        <v>1</v>
      </c>
    </row>
    <row r="831" spans="1:4" x14ac:dyDescent="0.2">
      <c r="A831" s="162">
        <v>740</v>
      </c>
      <c r="B831" s="163">
        <v>13052</v>
      </c>
      <c r="C831" s="164" t="s">
        <v>424</v>
      </c>
      <c r="D831" s="165">
        <v>2</v>
      </c>
    </row>
    <row r="832" spans="1:4" x14ac:dyDescent="0.2">
      <c r="A832" s="162">
        <v>741</v>
      </c>
      <c r="B832" s="163">
        <v>13053</v>
      </c>
      <c r="C832" s="164" t="s">
        <v>423</v>
      </c>
      <c r="D832" s="165">
        <v>2</v>
      </c>
    </row>
    <row r="833" spans="1:4" x14ac:dyDescent="0.2">
      <c r="A833" s="162">
        <v>741</v>
      </c>
      <c r="B833" s="163">
        <v>13054</v>
      </c>
      <c r="C833" s="164" t="s">
        <v>423</v>
      </c>
      <c r="D833" s="165">
        <v>1</v>
      </c>
    </row>
    <row r="834" spans="1:4" x14ac:dyDescent="0.2">
      <c r="A834" s="162">
        <v>742</v>
      </c>
      <c r="B834" s="163">
        <v>13055</v>
      </c>
      <c r="C834" s="164" t="s">
        <v>424</v>
      </c>
      <c r="D834" s="165">
        <v>2</v>
      </c>
    </row>
    <row r="835" spans="1:4" x14ac:dyDescent="0.2">
      <c r="A835" s="162">
        <v>743</v>
      </c>
      <c r="B835" s="163">
        <v>13056</v>
      </c>
      <c r="C835" s="164" t="s">
        <v>423</v>
      </c>
      <c r="D835" s="165">
        <v>2</v>
      </c>
    </row>
    <row r="836" spans="1:4" x14ac:dyDescent="0.2">
      <c r="A836" s="162">
        <v>743</v>
      </c>
      <c r="B836" s="163">
        <v>13057</v>
      </c>
      <c r="C836" s="164" t="s">
        <v>423</v>
      </c>
      <c r="D836" s="165">
        <v>1</v>
      </c>
    </row>
    <row r="837" spans="1:4" x14ac:dyDescent="0.2">
      <c r="A837" s="162">
        <v>744</v>
      </c>
      <c r="B837" s="163">
        <v>13058</v>
      </c>
      <c r="C837" s="164" t="s">
        <v>424</v>
      </c>
      <c r="D837" s="165">
        <v>2</v>
      </c>
    </row>
    <row r="838" spans="1:4" x14ac:dyDescent="0.2">
      <c r="A838" s="162">
        <v>745</v>
      </c>
      <c r="B838" s="163">
        <v>13059</v>
      </c>
      <c r="C838" s="164" t="s">
        <v>423</v>
      </c>
      <c r="D838" s="165">
        <v>2</v>
      </c>
    </row>
    <row r="839" spans="1:4" x14ac:dyDescent="0.2">
      <c r="A839" s="162">
        <v>745</v>
      </c>
      <c r="B839" s="163">
        <v>13060</v>
      </c>
      <c r="C839" s="164" t="s">
        <v>423</v>
      </c>
      <c r="D839" s="165">
        <v>1</v>
      </c>
    </row>
    <row r="840" spans="1:4" x14ac:dyDescent="0.2">
      <c r="A840" s="162">
        <v>746</v>
      </c>
      <c r="B840" s="163">
        <v>13061</v>
      </c>
      <c r="C840" s="164" t="s">
        <v>424</v>
      </c>
      <c r="D840" s="165">
        <v>2</v>
      </c>
    </row>
    <row r="841" spans="1:4" x14ac:dyDescent="0.2">
      <c r="A841" s="162">
        <v>747</v>
      </c>
      <c r="B841" s="163">
        <v>13062</v>
      </c>
      <c r="C841" s="164" t="s">
        <v>423</v>
      </c>
      <c r="D841" s="165">
        <v>2</v>
      </c>
    </row>
    <row r="842" spans="1:4" x14ac:dyDescent="0.2">
      <c r="A842" s="162">
        <v>747</v>
      </c>
      <c r="B842" s="163">
        <v>13063</v>
      </c>
      <c r="C842" s="164" t="s">
        <v>423</v>
      </c>
      <c r="D842" s="165">
        <v>1</v>
      </c>
    </row>
    <row r="843" spans="1:4" x14ac:dyDescent="0.2">
      <c r="A843" s="162">
        <v>748</v>
      </c>
      <c r="B843" s="163">
        <v>13064</v>
      </c>
      <c r="C843" s="164" t="s">
        <v>423</v>
      </c>
      <c r="D843" s="165">
        <v>2</v>
      </c>
    </row>
    <row r="844" spans="1:4" x14ac:dyDescent="0.2">
      <c r="A844" s="162">
        <v>748</v>
      </c>
      <c r="B844" s="163">
        <v>13065</v>
      </c>
      <c r="C844" s="164" t="s">
        <v>423</v>
      </c>
      <c r="D844" s="165">
        <v>1</v>
      </c>
    </row>
    <row r="845" spans="1:4" x14ac:dyDescent="0.2">
      <c r="A845" s="162">
        <v>749</v>
      </c>
      <c r="B845" s="163">
        <v>13066</v>
      </c>
      <c r="C845" s="164" t="s">
        <v>424</v>
      </c>
      <c r="D845" s="165">
        <v>2</v>
      </c>
    </row>
    <row r="846" spans="1:4" x14ac:dyDescent="0.2">
      <c r="A846" s="162">
        <v>752</v>
      </c>
      <c r="B846" s="163">
        <v>13011</v>
      </c>
      <c r="C846" s="164" t="s">
        <v>423</v>
      </c>
      <c r="D846" s="165">
        <v>2</v>
      </c>
    </row>
    <row r="847" spans="1:4" x14ac:dyDescent="0.2">
      <c r="A847" s="162">
        <v>752</v>
      </c>
      <c r="B847" s="163">
        <v>13012</v>
      </c>
      <c r="C847" s="164" t="s">
        <v>423</v>
      </c>
      <c r="D847" s="165">
        <v>1</v>
      </c>
    </row>
    <row r="848" spans="1:4" x14ac:dyDescent="0.2">
      <c r="A848" s="162">
        <v>753</v>
      </c>
      <c r="B848" s="163">
        <v>13013</v>
      </c>
      <c r="C848" s="164" t="s">
        <v>425</v>
      </c>
      <c r="D848" s="165">
        <v>2</v>
      </c>
    </row>
    <row r="849" spans="1:4" x14ac:dyDescent="0.2">
      <c r="A849" s="162">
        <v>754</v>
      </c>
      <c r="B849" s="163">
        <v>13014</v>
      </c>
      <c r="C849" s="164" t="s">
        <v>423</v>
      </c>
      <c r="D849" s="165">
        <v>2</v>
      </c>
    </row>
    <row r="850" spans="1:4" x14ac:dyDescent="0.2">
      <c r="A850" s="162">
        <v>754</v>
      </c>
      <c r="B850" s="163">
        <v>13015</v>
      </c>
      <c r="C850" s="164" t="s">
        <v>423</v>
      </c>
      <c r="D850" s="165">
        <v>1</v>
      </c>
    </row>
    <row r="851" spans="1:4" x14ac:dyDescent="0.2">
      <c r="A851" s="162">
        <v>755</v>
      </c>
      <c r="B851" s="163">
        <v>13016</v>
      </c>
      <c r="C851" s="164" t="s">
        <v>425</v>
      </c>
      <c r="D851" s="165">
        <v>2</v>
      </c>
    </row>
    <row r="852" spans="1:4" x14ac:dyDescent="0.2">
      <c r="A852" s="162">
        <v>756</v>
      </c>
      <c r="B852" s="163">
        <v>13017</v>
      </c>
      <c r="C852" s="164" t="s">
        <v>423</v>
      </c>
      <c r="D852" s="165">
        <v>2</v>
      </c>
    </row>
    <row r="853" spans="1:4" x14ac:dyDescent="0.2">
      <c r="A853" s="162">
        <v>756</v>
      </c>
      <c r="B853" s="163">
        <v>13018</v>
      </c>
      <c r="C853" s="164" t="s">
        <v>423</v>
      </c>
      <c r="D853" s="165">
        <v>1</v>
      </c>
    </row>
    <row r="854" spans="1:4" x14ac:dyDescent="0.2">
      <c r="A854" s="162">
        <v>757</v>
      </c>
      <c r="B854" s="163">
        <v>13019</v>
      </c>
      <c r="C854" s="164" t="s">
        <v>425</v>
      </c>
      <c r="D854" s="165">
        <v>2</v>
      </c>
    </row>
    <row r="855" spans="1:4" x14ac:dyDescent="0.2">
      <c r="A855" s="162">
        <v>758</v>
      </c>
      <c r="B855" s="163">
        <v>13020</v>
      </c>
      <c r="C855" s="164" t="s">
        <v>423</v>
      </c>
      <c r="D855" s="165">
        <v>2</v>
      </c>
    </row>
    <row r="856" spans="1:4" x14ac:dyDescent="0.2">
      <c r="A856" s="162">
        <v>758</v>
      </c>
      <c r="B856" s="163">
        <v>13021</v>
      </c>
      <c r="C856" s="164" t="s">
        <v>423</v>
      </c>
      <c r="D856" s="165">
        <v>1</v>
      </c>
    </row>
    <row r="857" spans="1:4" x14ac:dyDescent="0.2">
      <c r="A857" s="162">
        <v>759</v>
      </c>
      <c r="B857" s="163">
        <v>13022</v>
      </c>
      <c r="C857" s="164" t="s">
        <v>425</v>
      </c>
      <c r="D857" s="165">
        <v>2</v>
      </c>
    </row>
    <row r="858" spans="1:4" x14ac:dyDescent="0.2">
      <c r="A858" s="162">
        <v>760</v>
      </c>
      <c r="B858" s="163">
        <v>13023</v>
      </c>
      <c r="C858" s="164" t="s">
        <v>423</v>
      </c>
      <c r="D858" s="165">
        <v>2</v>
      </c>
    </row>
    <row r="859" spans="1:4" x14ac:dyDescent="0.2">
      <c r="A859" s="162">
        <v>760</v>
      </c>
      <c r="B859" s="163">
        <v>13024</v>
      </c>
      <c r="C859" s="164" t="s">
        <v>423</v>
      </c>
      <c r="D859" s="165">
        <v>1</v>
      </c>
    </row>
    <row r="860" spans="1:4" x14ac:dyDescent="0.2">
      <c r="A860" s="162">
        <v>761</v>
      </c>
      <c r="B860" s="163">
        <v>13025</v>
      </c>
      <c r="C860" s="164" t="s">
        <v>425</v>
      </c>
      <c r="D860" s="165">
        <v>2</v>
      </c>
    </row>
    <row r="861" spans="1:4" x14ac:dyDescent="0.2">
      <c r="A861" s="162">
        <v>762</v>
      </c>
      <c r="B861" s="163">
        <v>13026</v>
      </c>
      <c r="C861" s="164" t="s">
        <v>423</v>
      </c>
      <c r="D861" s="165">
        <v>2</v>
      </c>
    </row>
    <row r="862" spans="1:4" x14ac:dyDescent="0.2">
      <c r="A862" s="162">
        <v>762</v>
      </c>
      <c r="B862" s="163">
        <v>13027</v>
      </c>
      <c r="C862" s="164" t="s">
        <v>423</v>
      </c>
      <c r="D862" s="165">
        <v>1</v>
      </c>
    </row>
    <row r="863" spans="1:4" x14ac:dyDescent="0.2">
      <c r="A863" s="162">
        <v>763</v>
      </c>
      <c r="B863" s="163">
        <v>13028</v>
      </c>
      <c r="C863" s="164" t="s">
        <v>425</v>
      </c>
      <c r="D863" s="165">
        <v>2</v>
      </c>
    </row>
    <row r="864" spans="1:4" x14ac:dyDescent="0.2">
      <c r="A864" s="162">
        <v>764</v>
      </c>
      <c r="B864" s="163">
        <v>13002</v>
      </c>
      <c r="C864" s="164" t="s">
        <v>423</v>
      </c>
      <c r="D864" s="165">
        <v>2</v>
      </c>
    </row>
    <row r="865" spans="1:4" x14ac:dyDescent="0.2">
      <c r="A865" s="162">
        <v>764</v>
      </c>
      <c r="B865" s="163">
        <v>13003</v>
      </c>
      <c r="C865" s="164" t="s">
        <v>423</v>
      </c>
      <c r="D865" s="165">
        <v>1</v>
      </c>
    </row>
    <row r="866" spans="1:4" x14ac:dyDescent="0.2">
      <c r="A866" s="162">
        <v>765</v>
      </c>
      <c r="B866" s="163">
        <v>13004</v>
      </c>
      <c r="C866" s="164" t="s">
        <v>425</v>
      </c>
      <c r="D866" s="165">
        <v>2</v>
      </c>
    </row>
    <row r="867" spans="1:4" x14ac:dyDescent="0.2">
      <c r="A867" s="162">
        <v>766</v>
      </c>
      <c r="B867" s="163">
        <v>13005</v>
      </c>
      <c r="C867" s="164" t="s">
        <v>423</v>
      </c>
      <c r="D867" s="165">
        <v>2</v>
      </c>
    </row>
    <row r="868" spans="1:4" x14ac:dyDescent="0.2">
      <c r="A868" s="162">
        <v>766</v>
      </c>
      <c r="B868" s="163">
        <v>13006</v>
      </c>
      <c r="C868" s="164" t="s">
        <v>423</v>
      </c>
      <c r="D868" s="165">
        <v>1</v>
      </c>
    </row>
    <row r="869" spans="1:4" x14ac:dyDescent="0.2">
      <c r="A869" s="162">
        <v>767</v>
      </c>
      <c r="B869" s="163">
        <v>13007</v>
      </c>
      <c r="C869" s="164" t="s">
        <v>425</v>
      </c>
      <c r="D869" s="165">
        <v>2</v>
      </c>
    </row>
    <row r="870" spans="1:4" x14ac:dyDescent="0.2">
      <c r="A870" s="162">
        <v>768</v>
      </c>
      <c r="B870" s="163">
        <v>13008</v>
      </c>
      <c r="C870" s="164" t="s">
        <v>423</v>
      </c>
      <c r="D870" s="165">
        <v>2</v>
      </c>
    </row>
    <row r="871" spans="1:4" x14ac:dyDescent="0.2">
      <c r="A871" s="162">
        <v>768</v>
      </c>
      <c r="B871" s="163">
        <v>13009</v>
      </c>
      <c r="C871" s="164" t="s">
        <v>423</v>
      </c>
      <c r="D871" s="165">
        <v>1</v>
      </c>
    </row>
    <row r="872" spans="1:4" x14ac:dyDescent="0.2">
      <c r="A872" s="162">
        <v>769</v>
      </c>
      <c r="B872" s="163">
        <v>13010</v>
      </c>
      <c r="C872" s="164" t="s">
        <v>425</v>
      </c>
      <c r="D872" s="165">
        <v>2</v>
      </c>
    </row>
    <row r="873" spans="1:4" x14ac:dyDescent="0.2">
      <c r="A873" s="162">
        <v>770</v>
      </c>
      <c r="B873" s="163">
        <v>13001</v>
      </c>
      <c r="C873" s="164" t="s">
        <v>426</v>
      </c>
      <c r="D873" s="165">
        <v>2</v>
      </c>
    </row>
    <row r="874" spans="1:4" x14ac:dyDescent="0.2">
      <c r="A874" s="162">
        <v>775</v>
      </c>
      <c r="B874" s="163">
        <v>334</v>
      </c>
      <c r="C874" s="164" t="s">
        <v>427</v>
      </c>
      <c r="D874" s="165">
        <v>2</v>
      </c>
    </row>
    <row r="875" spans="1:4" x14ac:dyDescent="0.2">
      <c r="A875" s="162">
        <v>776</v>
      </c>
      <c r="B875" s="163">
        <v>335</v>
      </c>
      <c r="C875" s="164" t="s">
        <v>427</v>
      </c>
      <c r="D875" s="165">
        <v>2</v>
      </c>
    </row>
    <row r="876" spans="1:4" x14ac:dyDescent="0.2">
      <c r="A876" s="162">
        <v>781</v>
      </c>
      <c r="B876" s="163">
        <v>327</v>
      </c>
      <c r="C876" s="164" t="s">
        <v>423</v>
      </c>
      <c r="D876" s="165">
        <v>1</v>
      </c>
    </row>
    <row r="877" spans="1:4" x14ac:dyDescent="0.2">
      <c r="A877" s="162">
        <v>782</v>
      </c>
      <c r="B877" s="163">
        <v>13069</v>
      </c>
      <c r="C877" s="164" t="s">
        <v>423</v>
      </c>
      <c r="D877" s="165">
        <v>1</v>
      </c>
    </row>
    <row r="878" spans="1:4" x14ac:dyDescent="0.2">
      <c r="A878" s="162">
        <v>783</v>
      </c>
      <c r="B878" s="163">
        <v>13072</v>
      </c>
      <c r="C878" s="164" t="s">
        <v>423</v>
      </c>
      <c r="D878" s="165">
        <v>1</v>
      </c>
    </row>
    <row r="879" spans="1:4" x14ac:dyDescent="0.2">
      <c r="A879" s="162">
        <v>784</v>
      </c>
      <c r="B879" s="163">
        <v>13075</v>
      </c>
      <c r="C879" s="164" t="s">
        <v>423</v>
      </c>
      <c r="D879" s="165">
        <v>1</v>
      </c>
    </row>
    <row r="880" spans="1:4" x14ac:dyDescent="0.2">
      <c r="A880" s="162">
        <v>785</v>
      </c>
      <c r="B880" s="163">
        <v>13078</v>
      </c>
      <c r="C880" s="164" t="s">
        <v>423</v>
      </c>
      <c r="D880" s="165">
        <v>1</v>
      </c>
    </row>
    <row r="881" spans="1:4" x14ac:dyDescent="0.2">
      <c r="A881" s="162">
        <v>786</v>
      </c>
      <c r="B881" s="163">
        <v>13081</v>
      </c>
      <c r="C881" s="164" t="s">
        <v>423</v>
      </c>
      <c r="D881" s="165">
        <v>1</v>
      </c>
    </row>
    <row r="882" spans="1:4" x14ac:dyDescent="0.2">
      <c r="A882" s="162">
        <v>787</v>
      </c>
      <c r="B882" s="163">
        <v>13082</v>
      </c>
      <c r="C882" s="164" t="s">
        <v>428</v>
      </c>
      <c r="D882" s="165">
        <v>2</v>
      </c>
    </row>
    <row r="883" spans="1:4" x14ac:dyDescent="0.2">
      <c r="A883" s="162">
        <v>787</v>
      </c>
      <c r="B883" s="163">
        <v>13083</v>
      </c>
      <c r="C883" s="164" t="s">
        <v>428</v>
      </c>
      <c r="D883" s="165">
        <v>1</v>
      </c>
    </row>
    <row r="884" spans="1:4" x14ac:dyDescent="0.2">
      <c r="A884" s="162">
        <v>788</v>
      </c>
      <c r="B884" s="163">
        <v>13084</v>
      </c>
      <c r="C884" s="164" t="s">
        <v>429</v>
      </c>
      <c r="D884" s="165">
        <v>1</v>
      </c>
    </row>
    <row r="885" spans="1:4" x14ac:dyDescent="0.2">
      <c r="A885" s="162">
        <v>789</v>
      </c>
      <c r="B885" s="163">
        <v>13085</v>
      </c>
      <c r="C885" s="164" t="s">
        <v>430</v>
      </c>
      <c r="D885" s="165">
        <v>2</v>
      </c>
    </row>
    <row r="886" spans="1:4" x14ac:dyDescent="0.2">
      <c r="A886" s="162">
        <v>789</v>
      </c>
      <c r="B886" s="163">
        <v>13086</v>
      </c>
      <c r="C886" s="164" t="s">
        <v>430</v>
      </c>
      <c r="D886" s="165">
        <v>1</v>
      </c>
    </row>
    <row r="887" spans="1:4" x14ac:dyDescent="0.2">
      <c r="A887" s="162">
        <v>790</v>
      </c>
      <c r="B887" s="163">
        <v>13087</v>
      </c>
      <c r="C887" s="164" t="s">
        <v>431</v>
      </c>
      <c r="D887" s="165">
        <v>1</v>
      </c>
    </row>
    <row r="888" spans="1:4" x14ac:dyDescent="0.2">
      <c r="A888" s="162">
        <v>791</v>
      </c>
      <c r="B888" s="163">
        <v>13088</v>
      </c>
      <c r="C888" s="164" t="s">
        <v>432</v>
      </c>
      <c r="D888" s="165">
        <v>2</v>
      </c>
    </row>
    <row r="889" spans="1:4" x14ac:dyDescent="0.2">
      <c r="A889" s="162">
        <v>791</v>
      </c>
      <c r="B889" s="163">
        <v>13089</v>
      </c>
      <c r="C889" s="164" t="s">
        <v>432</v>
      </c>
      <c r="D889" s="165">
        <v>1</v>
      </c>
    </row>
    <row r="890" spans="1:4" x14ac:dyDescent="0.2">
      <c r="A890" s="162">
        <v>792</v>
      </c>
      <c r="B890" s="163">
        <v>13090</v>
      </c>
      <c r="C890" s="164" t="s">
        <v>433</v>
      </c>
      <c r="D890" s="165">
        <v>1</v>
      </c>
    </row>
    <row r="891" spans="1:4" x14ac:dyDescent="0.2">
      <c r="A891" s="162">
        <v>793</v>
      </c>
      <c r="B891" s="163">
        <v>13091</v>
      </c>
      <c r="C891" s="164" t="s">
        <v>423</v>
      </c>
      <c r="D891" s="165">
        <v>2</v>
      </c>
    </row>
    <row r="892" spans="1:4" x14ac:dyDescent="0.2">
      <c r="A892" s="162">
        <v>793</v>
      </c>
      <c r="B892" s="163">
        <v>13092</v>
      </c>
      <c r="C892" s="164" t="s">
        <v>423</v>
      </c>
      <c r="D892" s="165">
        <v>1</v>
      </c>
    </row>
    <row r="893" spans="1:4" x14ac:dyDescent="0.2">
      <c r="A893" s="162">
        <v>794</v>
      </c>
      <c r="B893" s="163">
        <v>13093</v>
      </c>
      <c r="C893" s="164" t="s">
        <v>424</v>
      </c>
      <c r="D893" s="165">
        <v>2</v>
      </c>
    </row>
    <row r="894" spans="1:4" x14ac:dyDescent="0.2">
      <c r="A894" s="162">
        <v>801</v>
      </c>
      <c r="B894" s="163">
        <v>306</v>
      </c>
      <c r="C894" s="164" t="s">
        <v>350</v>
      </c>
      <c r="D894" s="165">
        <v>1</v>
      </c>
    </row>
    <row r="895" spans="1:4" x14ac:dyDescent="0.2">
      <c r="A895" s="162">
        <v>802</v>
      </c>
      <c r="B895" s="163">
        <v>14005</v>
      </c>
      <c r="C895" s="164" t="s">
        <v>434</v>
      </c>
      <c r="D895" s="165">
        <v>2</v>
      </c>
    </row>
    <row r="896" spans="1:4" x14ac:dyDescent="0.2">
      <c r="A896" s="162">
        <v>802</v>
      </c>
      <c r="B896" s="163">
        <v>14006</v>
      </c>
      <c r="C896" s="164" t="s">
        <v>434</v>
      </c>
      <c r="D896" s="165">
        <v>1</v>
      </c>
    </row>
    <row r="897" spans="1:4" x14ac:dyDescent="0.2">
      <c r="A897" s="162">
        <v>803</v>
      </c>
      <c r="B897" s="163">
        <v>14007</v>
      </c>
      <c r="C897" s="164" t="s">
        <v>435</v>
      </c>
      <c r="D897" s="165" t="s">
        <v>246</v>
      </c>
    </row>
    <row r="898" spans="1:4" x14ac:dyDescent="0.2">
      <c r="A898" s="162">
        <v>804</v>
      </c>
      <c r="B898" s="163">
        <v>14008</v>
      </c>
      <c r="C898" s="164" t="s">
        <v>434</v>
      </c>
      <c r="D898" s="165">
        <v>2</v>
      </c>
    </row>
    <row r="899" spans="1:4" x14ac:dyDescent="0.2">
      <c r="A899" s="162">
        <v>804</v>
      </c>
      <c r="B899" s="163">
        <v>14009</v>
      </c>
      <c r="C899" s="164" t="s">
        <v>434</v>
      </c>
      <c r="D899" s="165">
        <v>1</v>
      </c>
    </row>
    <row r="900" spans="1:4" x14ac:dyDescent="0.2">
      <c r="A900" s="162">
        <v>805</v>
      </c>
      <c r="B900" s="163">
        <v>14010</v>
      </c>
      <c r="C900" s="164" t="s">
        <v>435</v>
      </c>
      <c r="D900" s="165" t="s">
        <v>246</v>
      </c>
    </row>
    <row r="901" spans="1:4" x14ac:dyDescent="0.2">
      <c r="A901" s="162">
        <v>806</v>
      </c>
      <c r="B901" s="163">
        <v>14011</v>
      </c>
      <c r="C901" s="164" t="s">
        <v>434</v>
      </c>
      <c r="D901" s="165">
        <v>2</v>
      </c>
    </row>
    <row r="902" spans="1:4" x14ac:dyDescent="0.2">
      <c r="A902" s="162">
        <v>806</v>
      </c>
      <c r="B902" s="163">
        <v>14012</v>
      </c>
      <c r="C902" s="164" t="s">
        <v>434</v>
      </c>
      <c r="D902" s="165">
        <v>1</v>
      </c>
    </row>
    <row r="903" spans="1:4" x14ac:dyDescent="0.2">
      <c r="A903" s="162">
        <v>807</v>
      </c>
      <c r="B903" s="163">
        <v>14013</v>
      </c>
      <c r="C903" s="164" t="s">
        <v>435</v>
      </c>
      <c r="D903" s="165" t="s">
        <v>246</v>
      </c>
    </row>
    <row r="904" spans="1:4" x14ac:dyDescent="0.2">
      <c r="A904" s="162">
        <v>808</v>
      </c>
      <c r="B904" s="163">
        <v>14017</v>
      </c>
      <c r="C904" s="164" t="s">
        <v>434</v>
      </c>
      <c r="D904" s="165">
        <v>2</v>
      </c>
    </row>
    <row r="905" spans="1:4" x14ac:dyDescent="0.2">
      <c r="A905" s="162">
        <v>808</v>
      </c>
      <c r="B905" s="163">
        <v>14018</v>
      </c>
      <c r="C905" s="164" t="s">
        <v>434</v>
      </c>
      <c r="D905" s="165">
        <v>1</v>
      </c>
    </row>
    <row r="906" spans="1:4" x14ac:dyDescent="0.2">
      <c r="A906" s="162">
        <v>809</v>
      </c>
      <c r="B906" s="163">
        <v>14019</v>
      </c>
      <c r="C906" s="164" t="s">
        <v>435</v>
      </c>
      <c r="D906" s="165" t="s">
        <v>246</v>
      </c>
    </row>
    <row r="907" spans="1:4" x14ac:dyDescent="0.2">
      <c r="A907" s="162">
        <v>810</v>
      </c>
      <c r="B907" s="163">
        <v>14020</v>
      </c>
      <c r="C907" s="164" t="s">
        <v>434</v>
      </c>
      <c r="D907" s="165">
        <v>2</v>
      </c>
    </row>
    <row r="908" spans="1:4" x14ac:dyDescent="0.2">
      <c r="A908" s="162">
        <v>810</v>
      </c>
      <c r="B908" s="163">
        <v>14021</v>
      </c>
      <c r="C908" s="164" t="s">
        <v>434</v>
      </c>
      <c r="D908" s="165">
        <v>1</v>
      </c>
    </row>
    <row r="909" spans="1:4" x14ac:dyDescent="0.2">
      <c r="A909" s="162">
        <v>811</v>
      </c>
      <c r="B909" s="163">
        <v>14022</v>
      </c>
      <c r="C909" s="164" t="s">
        <v>435</v>
      </c>
      <c r="D909" s="165" t="s">
        <v>246</v>
      </c>
    </row>
    <row r="910" spans="1:4" x14ac:dyDescent="0.2">
      <c r="A910" s="162">
        <v>812</v>
      </c>
      <c r="B910" s="163">
        <v>14023</v>
      </c>
      <c r="C910" s="164" t="s">
        <v>434</v>
      </c>
      <c r="D910" s="165">
        <v>2</v>
      </c>
    </row>
    <row r="911" spans="1:4" x14ac:dyDescent="0.2">
      <c r="A911" s="162">
        <v>812</v>
      </c>
      <c r="B911" s="163">
        <v>14024</v>
      </c>
      <c r="C911" s="164" t="s">
        <v>434</v>
      </c>
      <c r="D911" s="165">
        <v>1</v>
      </c>
    </row>
    <row r="912" spans="1:4" x14ac:dyDescent="0.2">
      <c r="A912" s="162">
        <v>813</v>
      </c>
      <c r="B912" s="163">
        <v>14025</v>
      </c>
      <c r="C912" s="164" t="s">
        <v>435</v>
      </c>
      <c r="D912" s="165" t="s">
        <v>246</v>
      </c>
    </row>
    <row r="913" spans="1:4" x14ac:dyDescent="0.2">
      <c r="A913" s="162">
        <v>814</v>
      </c>
      <c r="B913" s="163">
        <v>14029</v>
      </c>
      <c r="C913" s="164" t="s">
        <v>434</v>
      </c>
      <c r="D913" s="165">
        <v>2</v>
      </c>
    </row>
    <row r="914" spans="1:4" x14ac:dyDescent="0.2">
      <c r="A914" s="162">
        <v>814</v>
      </c>
      <c r="B914" s="163">
        <v>14030</v>
      </c>
      <c r="C914" s="164" t="s">
        <v>434</v>
      </c>
      <c r="D914" s="165">
        <v>1</v>
      </c>
    </row>
    <row r="915" spans="1:4" x14ac:dyDescent="0.2">
      <c r="A915" s="162">
        <v>815</v>
      </c>
      <c r="B915" s="163">
        <v>14031</v>
      </c>
      <c r="C915" s="164" t="s">
        <v>435</v>
      </c>
      <c r="D915" s="165" t="s">
        <v>246</v>
      </c>
    </row>
    <row r="916" spans="1:4" x14ac:dyDescent="0.2">
      <c r="A916" s="162">
        <v>816</v>
      </c>
      <c r="B916" s="163">
        <v>14032</v>
      </c>
      <c r="C916" s="164" t="s">
        <v>434</v>
      </c>
      <c r="D916" s="165">
        <v>2</v>
      </c>
    </row>
    <row r="917" spans="1:4" x14ac:dyDescent="0.2">
      <c r="A917" s="162">
        <v>816</v>
      </c>
      <c r="B917" s="163">
        <v>14033</v>
      </c>
      <c r="C917" s="164" t="s">
        <v>434</v>
      </c>
      <c r="D917" s="165">
        <v>1</v>
      </c>
    </row>
    <row r="918" spans="1:4" x14ac:dyDescent="0.2">
      <c r="A918" s="162">
        <v>817</v>
      </c>
      <c r="B918" s="163">
        <v>14034</v>
      </c>
      <c r="C918" s="164" t="s">
        <v>435</v>
      </c>
      <c r="D918" s="165" t="s">
        <v>246</v>
      </c>
    </row>
    <row r="919" spans="1:4" x14ac:dyDescent="0.2">
      <c r="A919" s="162">
        <v>818</v>
      </c>
      <c r="B919" s="163">
        <v>14035</v>
      </c>
      <c r="C919" s="164" t="s">
        <v>434</v>
      </c>
      <c r="D919" s="165">
        <v>2</v>
      </c>
    </row>
    <row r="920" spans="1:4" x14ac:dyDescent="0.2">
      <c r="A920" s="162">
        <v>818</v>
      </c>
      <c r="B920" s="163">
        <v>14036</v>
      </c>
      <c r="C920" s="164" t="s">
        <v>434</v>
      </c>
      <c r="D920" s="165">
        <v>1</v>
      </c>
    </row>
    <row r="921" spans="1:4" x14ac:dyDescent="0.2">
      <c r="A921" s="162">
        <v>819</v>
      </c>
      <c r="B921" s="163">
        <v>14037</v>
      </c>
      <c r="C921" s="164" t="s">
        <v>435</v>
      </c>
      <c r="D921" s="165" t="s">
        <v>246</v>
      </c>
    </row>
    <row r="922" spans="1:4" x14ac:dyDescent="0.2">
      <c r="A922" s="162">
        <v>820</v>
      </c>
      <c r="B922" s="163">
        <v>14042</v>
      </c>
      <c r="C922" s="164" t="s">
        <v>434</v>
      </c>
      <c r="D922" s="165">
        <v>2</v>
      </c>
    </row>
    <row r="923" spans="1:4" x14ac:dyDescent="0.2">
      <c r="A923" s="162">
        <v>820</v>
      </c>
      <c r="B923" s="163">
        <v>14043</v>
      </c>
      <c r="C923" s="164" t="s">
        <v>434</v>
      </c>
      <c r="D923" s="165">
        <v>1</v>
      </c>
    </row>
    <row r="924" spans="1:4" x14ac:dyDescent="0.2">
      <c r="A924" s="162">
        <v>821</v>
      </c>
      <c r="B924" s="163">
        <v>14044</v>
      </c>
      <c r="C924" s="164" t="s">
        <v>435</v>
      </c>
      <c r="D924" s="165" t="s">
        <v>246</v>
      </c>
    </row>
    <row r="925" spans="1:4" x14ac:dyDescent="0.2">
      <c r="A925" s="162">
        <v>822</v>
      </c>
      <c r="B925" s="163">
        <v>14045</v>
      </c>
      <c r="C925" s="164" t="s">
        <v>434</v>
      </c>
      <c r="D925" s="165">
        <v>2</v>
      </c>
    </row>
    <row r="926" spans="1:4" x14ac:dyDescent="0.2">
      <c r="A926" s="162">
        <v>822</v>
      </c>
      <c r="B926" s="163">
        <v>14046</v>
      </c>
      <c r="C926" s="164" t="s">
        <v>434</v>
      </c>
      <c r="D926" s="165">
        <v>1</v>
      </c>
    </row>
    <row r="927" spans="1:4" x14ac:dyDescent="0.2">
      <c r="A927" s="162">
        <v>823</v>
      </c>
      <c r="B927" s="163">
        <v>14047</v>
      </c>
      <c r="C927" s="164" t="s">
        <v>435</v>
      </c>
      <c r="D927" s="165" t="s">
        <v>246</v>
      </c>
    </row>
    <row r="928" spans="1:4" x14ac:dyDescent="0.2">
      <c r="A928" s="162">
        <v>824</v>
      </c>
      <c r="B928" s="163">
        <v>14048</v>
      </c>
      <c r="C928" s="164" t="s">
        <v>434</v>
      </c>
      <c r="D928" s="165">
        <v>2</v>
      </c>
    </row>
    <row r="929" spans="1:4" x14ac:dyDescent="0.2">
      <c r="A929" s="162">
        <v>824</v>
      </c>
      <c r="B929" s="163">
        <v>14049</v>
      </c>
      <c r="C929" s="164" t="s">
        <v>434</v>
      </c>
      <c r="D929" s="165">
        <v>1</v>
      </c>
    </row>
    <row r="930" spans="1:4" x14ac:dyDescent="0.2">
      <c r="A930" s="162">
        <v>825</v>
      </c>
      <c r="B930" s="163">
        <v>14050</v>
      </c>
      <c r="C930" s="164" t="s">
        <v>435</v>
      </c>
      <c r="D930" s="165" t="s">
        <v>246</v>
      </c>
    </row>
    <row r="931" spans="1:4" x14ac:dyDescent="0.2">
      <c r="A931" s="162">
        <v>826</v>
      </c>
      <c r="B931" s="163">
        <v>14069</v>
      </c>
      <c r="C931" s="164" t="s">
        <v>434</v>
      </c>
      <c r="D931" s="165">
        <v>2</v>
      </c>
    </row>
    <row r="932" spans="1:4" x14ac:dyDescent="0.2">
      <c r="A932" s="162">
        <v>826</v>
      </c>
      <c r="B932" s="163">
        <v>14070</v>
      </c>
      <c r="C932" s="164" t="s">
        <v>434</v>
      </c>
      <c r="D932" s="165">
        <v>1</v>
      </c>
    </row>
    <row r="933" spans="1:4" x14ac:dyDescent="0.2">
      <c r="A933" s="162">
        <v>827</v>
      </c>
      <c r="B933" s="163">
        <v>14071</v>
      </c>
      <c r="C933" s="164" t="s">
        <v>435</v>
      </c>
      <c r="D933" s="165" t="s">
        <v>246</v>
      </c>
    </row>
    <row r="934" spans="1:4" x14ac:dyDescent="0.2">
      <c r="A934" s="162">
        <v>828</v>
      </c>
      <c r="B934" s="163">
        <v>14072</v>
      </c>
      <c r="C934" s="164" t="s">
        <v>434</v>
      </c>
      <c r="D934" s="165">
        <v>2</v>
      </c>
    </row>
    <row r="935" spans="1:4" x14ac:dyDescent="0.2">
      <c r="A935" s="162">
        <v>828</v>
      </c>
      <c r="B935" s="163">
        <v>14073</v>
      </c>
      <c r="C935" s="164" t="s">
        <v>434</v>
      </c>
      <c r="D935" s="165">
        <v>1</v>
      </c>
    </row>
    <row r="936" spans="1:4" x14ac:dyDescent="0.2">
      <c r="A936" s="162">
        <v>829</v>
      </c>
      <c r="B936" s="163">
        <v>14074</v>
      </c>
      <c r="C936" s="164" t="s">
        <v>435</v>
      </c>
      <c r="D936" s="165" t="s">
        <v>246</v>
      </c>
    </row>
    <row r="937" spans="1:4" x14ac:dyDescent="0.2">
      <c r="A937" s="162">
        <v>830</v>
      </c>
      <c r="B937" s="163">
        <v>14075</v>
      </c>
      <c r="C937" s="164" t="s">
        <v>434</v>
      </c>
      <c r="D937" s="165">
        <v>2</v>
      </c>
    </row>
    <row r="938" spans="1:4" x14ac:dyDescent="0.2">
      <c r="A938" s="162">
        <v>830</v>
      </c>
      <c r="B938" s="163">
        <v>14076</v>
      </c>
      <c r="C938" s="164" t="s">
        <v>434</v>
      </c>
      <c r="D938" s="165">
        <v>1</v>
      </c>
    </row>
    <row r="939" spans="1:4" x14ac:dyDescent="0.2">
      <c r="A939" s="162">
        <v>831</v>
      </c>
      <c r="B939" s="163">
        <v>14077</v>
      </c>
      <c r="C939" s="164" t="s">
        <v>435</v>
      </c>
      <c r="D939" s="165" t="s">
        <v>246</v>
      </c>
    </row>
    <row r="940" spans="1:4" x14ac:dyDescent="0.2">
      <c r="A940" s="162">
        <v>832</v>
      </c>
      <c r="B940" s="163">
        <v>14085</v>
      </c>
      <c r="C940" s="164" t="s">
        <v>434</v>
      </c>
      <c r="D940" s="165">
        <v>2</v>
      </c>
    </row>
    <row r="941" spans="1:4" x14ac:dyDescent="0.2">
      <c r="A941" s="162">
        <v>832</v>
      </c>
      <c r="B941" s="163">
        <v>14086</v>
      </c>
      <c r="C941" s="164" t="s">
        <v>434</v>
      </c>
      <c r="D941" s="165">
        <v>1</v>
      </c>
    </row>
    <row r="942" spans="1:4" x14ac:dyDescent="0.2">
      <c r="A942" s="162">
        <v>833</v>
      </c>
      <c r="B942" s="163">
        <v>14087</v>
      </c>
      <c r="C942" s="164" t="s">
        <v>435</v>
      </c>
      <c r="D942" s="165" t="s">
        <v>246</v>
      </c>
    </row>
    <row r="943" spans="1:4" x14ac:dyDescent="0.2">
      <c r="A943" s="162">
        <v>834</v>
      </c>
      <c r="B943" s="163">
        <v>14088</v>
      </c>
      <c r="C943" s="164" t="s">
        <v>434</v>
      </c>
      <c r="D943" s="165">
        <v>2</v>
      </c>
    </row>
    <row r="944" spans="1:4" x14ac:dyDescent="0.2">
      <c r="A944" s="162">
        <v>834</v>
      </c>
      <c r="B944" s="163">
        <v>14089</v>
      </c>
      <c r="C944" s="164" t="s">
        <v>434</v>
      </c>
      <c r="D944" s="165">
        <v>1</v>
      </c>
    </row>
    <row r="945" spans="1:4" x14ac:dyDescent="0.2">
      <c r="A945" s="162">
        <v>835</v>
      </c>
      <c r="B945" s="163">
        <v>14090</v>
      </c>
      <c r="C945" s="164" t="s">
        <v>435</v>
      </c>
      <c r="D945" s="165" t="s">
        <v>246</v>
      </c>
    </row>
    <row r="946" spans="1:4" x14ac:dyDescent="0.2">
      <c r="A946" s="162">
        <v>836</v>
      </c>
      <c r="B946" s="163">
        <v>14091</v>
      </c>
      <c r="C946" s="164" t="s">
        <v>434</v>
      </c>
      <c r="D946" s="165">
        <v>2</v>
      </c>
    </row>
    <row r="947" spans="1:4" x14ac:dyDescent="0.2">
      <c r="A947" s="162">
        <v>836</v>
      </c>
      <c r="B947" s="163">
        <v>14092</v>
      </c>
      <c r="C947" s="164" t="s">
        <v>434</v>
      </c>
      <c r="D947" s="165">
        <v>1</v>
      </c>
    </row>
    <row r="948" spans="1:4" x14ac:dyDescent="0.2">
      <c r="A948" s="162">
        <v>837</v>
      </c>
      <c r="B948" s="163">
        <v>14093</v>
      </c>
      <c r="C948" s="164" t="s">
        <v>435</v>
      </c>
      <c r="D948" s="165" t="s">
        <v>246</v>
      </c>
    </row>
    <row r="949" spans="1:4" x14ac:dyDescent="0.2">
      <c r="A949" s="162">
        <v>838</v>
      </c>
      <c r="B949" s="163">
        <v>14094</v>
      </c>
      <c r="C949" s="164" t="s">
        <v>434</v>
      </c>
      <c r="D949" s="165">
        <v>2</v>
      </c>
    </row>
    <row r="950" spans="1:4" x14ac:dyDescent="0.2">
      <c r="A950" s="162">
        <v>838</v>
      </c>
      <c r="B950" s="163">
        <v>14095</v>
      </c>
      <c r="C950" s="164" t="s">
        <v>434</v>
      </c>
      <c r="D950" s="165">
        <v>1</v>
      </c>
    </row>
    <row r="951" spans="1:4" x14ac:dyDescent="0.2">
      <c r="A951" s="162">
        <v>839</v>
      </c>
      <c r="B951" s="163">
        <v>14096</v>
      </c>
      <c r="C951" s="164" t="s">
        <v>435</v>
      </c>
      <c r="D951" s="165" t="s">
        <v>246</v>
      </c>
    </row>
    <row r="952" spans="1:4" x14ac:dyDescent="0.2">
      <c r="A952" s="162">
        <v>840</v>
      </c>
      <c r="B952" s="163">
        <v>14110</v>
      </c>
      <c r="C952" s="164" t="s">
        <v>434</v>
      </c>
      <c r="D952" s="165">
        <v>2</v>
      </c>
    </row>
    <row r="953" spans="1:4" x14ac:dyDescent="0.2">
      <c r="A953" s="162">
        <v>840</v>
      </c>
      <c r="B953" s="163">
        <v>14111</v>
      </c>
      <c r="C953" s="164" t="s">
        <v>434</v>
      </c>
      <c r="D953" s="165">
        <v>1</v>
      </c>
    </row>
    <row r="954" spans="1:4" x14ac:dyDescent="0.2">
      <c r="A954" s="162">
        <v>841</v>
      </c>
      <c r="B954" s="163">
        <v>14112</v>
      </c>
      <c r="C954" s="164" t="s">
        <v>435</v>
      </c>
      <c r="D954" s="165" t="s">
        <v>246</v>
      </c>
    </row>
    <row r="955" spans="1:4" x14ac:dyDescent="0.2">
      <c r="A955" s="162">
        <v>842</v>
      </c>
      <c r="B955" s="163">
        <v>14113</v>
      </c>
      <c r="C955" s="164" t="s">
        <v>434</v>
      </c>
      <c r="D955" s="165">
        <v>2</v>
      </c>
    </row>
    <row r="956" spans="1:4" x14ac:dyDescent="0.2">
      <c r="A956" s="162">
        <v>842</v>
      </c>
      <c r="B956" s="163">
        <v>14114</v>
      </c>
      <c r="C956" s="164" t="s">
        <v>434</v>
      </c>
      <c r="D956" s="165">
        <v>1</v>
      </c>
    </row>
    <row r="957" spans="1:4" x14ac:dyDescent="0.2">
      <c r="A957" s="162">
        <v>843</v>
      </c>
      <c r="B957" s="163">
        <v>14115</v>
      </c>
      <c r="C957" s="164" t="s">
        <v>435</v>
      </c>
      <c r="D957" s="165" t="s">
        <v>246</v>
      </c>
    </row>
    <row r="958" spans="1:4" x14ac:dyDescent="0.2">
      <c r="A958" s="162">
        <v>844</v>
      </c>
      <c r="B958" s="163">
        <v>14116</v>
      </c>
      <c r="C958" s="164" t="s">
        <v>434</v>
      </c>
      <c r="D958" s="165">
        <v>2</v>
      </c>
    </row>
    <row r="959" spans="1:4" x14ac:dyDescent="0.2">
      <c r="A959" s="162">
        <v>844</v>
      </c>
      <c r="B959" s="163">
        <v>14117</v>
      </c>
      <c r="C959" s="164" t="s">
        <v>434</v>
      </c>
      <c r="D959" s="165">
        <v>1</v>
      </c>
    </row>
    <row r="960" spans="1:4" x14ac:dyDescent="0.2">
      <c r="A960" s="162">
        <v>845</v>
      </c>
      <c r="B960" s="163">
        <v>14118</v>
      </c>
      <c r="C960" s="164" t="s">
        <v>435</v>
      </c>
      <c r="D960" s="165" t="s">
        <v>246</v>
      </c>
    </row>
    <row r="961" spans="1:4" x14ac:dyDescent="0.2">
      <c r="A961" s="162">
        <v>846</v>
      </c>
      <c r="B961" s="163">
        <v>14138</v>
      </c>
      <c r="C961" s="164" t="s">
        <v>434</v>
      </c>
      <c r="D961" s="165">
        <v>2</v>
      </c>
    </row>
    <row r="962" spans="1:4" x14ac:dyDescent="0.2">
      <c r="A962" s="162">
        <v>846</v>
      </c>
      <c r="B962" s="163">
        <v>14139</v>
      </c>
      <c r="C962" s="164" t="s">
        <v>434</v>
      </c>
      <c r="D962" s="165">
        <v>1</v>
      </c>
    </row>
    <row r="963" spans="1:4" x14ac:dyDescent="0.2">
      <c r="A963" s="162">
        <v>847</v>
      </c>
      <c r="B963" s="163">
        <v>14140</v>
      </c>
      <c r="C963" s="164" t="s">
        <v>435</v>
      </c>
      <c r="D963" s="165" t="s">
        <v>246</v>
      </c>
    </row>
    <row r="964" spans="1:4" x14ac:dyDescent="0.2">
      <c r="A964" s="162">
        <v>848</v>
      </c>
      <c r="B964" s="163">
        <v>14141</v>
      </c>
      <c r="C964" s="164" t="s">
        <v>434</v>
      </c>
      <c r="D964" s="165">
        <v>2</v>
      </c>
    </row>
    <row r="965" spans="1:4" x14ac:dyDescent="0.2">
      <c r="A965" s="162">
        <v>848</v>
      </c>
      <c r="B965" s="163">
        <v>14142</v>
      </c>
      <c r="C965" s="164" t="s">
        <v>434</v>
      </c>
      <c r="D965" s="165">
        <v>1</v>
      </c>
    </row>
    <row r="966" spans="1:4" x14ac:dyDescent="0.2">
      <c r="A966" s="162">
        <v>849</v>
      </c>
      <c r="B966" s="163">
        <v>14143</v>
      </c>
      <c r="C966" s="164" t="s">
        <v>435</v>
      </c>
      <c r="D966" s="165" t="s">
        <v>246</v>
      </c>
    </row>
    <row r="967" spans="1:4" x14ac:dyDescent="0.2">
      <c r="A967" s="162">
        <v>850</v>
      </c>
      <c r="B967" s="163">
        <v>14014</v>
      </c>
      <c r="C967" s="164" t="s">
        <v>435</v>
      </c>
      <c r="D967" s="165" t="s">
        <v>246</v>
      </c>
    </row>
    <row r="968" spans="1:4" x14ac:dyDescent="0.2">
      <c r="A968" s="162">
        <v>851</v>
      </c>
      <c r="B968" s="163">
        <v>14038</v>
      </c>
      <c r="C968" s="164" t="s">
        <v>435</v>
      </c>
      <c r="D968" s="165" t="s">
        <v>246</v>
      </c>
    </row>
    <row r="969" spans="1:4" x14ac:dyDescent="0.2">
      <c r="A969" s="162">
        <v>852</v>
      </c>
      <c r="B969" s="163">
        <v>14001</v>
      </c>
      <c r="C969" s="164" t="s">
        <v>434</v>
      </c>
      <c r="D969" s="165">
        <v>2</v>
      </c>
    </row>
    <row r="970" spans="1:4" x14ac:dyDescent="0.2">
      <c r="A970" s="162">
        <v>852</v>
      </c>
      <c r="B970" s="163">
        <v>14002</v>
      </c>
      <c r="C970" s="164" t="s">
        <v>434</v>
      </c>
      <c r="D970" s="165">
        <v>1</v>
      </c>
    </row>
    <row r="971" spans="1:4" x14ac:dyDescent="0.2">
      <c r="A971" s="162">
        <v>853</v>
      </c>
      <c r="B971" s="163">
        <v>14081</v>
      </c>
      <c r="C971" s="164" t="s">
        <v>434</v>
      </c>
      <c r="D971" s="165">
        <v>2</v>
      </c>
    </row>
    <row r="972" spans="1:4" x14ac:dyDescent="0.2">
      <c r="A972" s="162">
        <v>853</v>
      </c>
      <c r="B972" s="163">
        <v>14082</v>
      </c>
      <c r="C972" s="164" t="s">
        <v>434</v>
      </c>
      <c r="D972" s="165">
        <v>1</v>
      </c>
    </row>
    <row r="973" spans="1:4" x14ac:dyDescent="0.2">
      <c r="A973" s="162">
        <v>854</v>
      </c>
      <c r="B973" s="163">
        <v>14083</v>
      </c>
      <c r="C973" s="164" t="s">
        <v>434</v>
      </c>
      <c r="D973" s="165">
        <v>2</v>
      </c>
    </row>
    <row r="974" spans="1:4" x14ac:dyDescent="0.2">
      <c r="A974" s="162">
        <v>854</v>
      </c>
      <c r="B974" s="163">
        <v>14084</v>
      </c>
      <c r="C974" s="164" t="s">
        <v>434</v>
      </c>
      <c r="D974" s="165">
        <v>1</v>
      </c>
    </row>
    <row r="975" spans="1:4" x14ac:dyDescent="0.2">
      <c r="A975" s="162">
        <v>855</v>
      </c>
      <c r="B975" s="163">
        <v>14103</v>
      </c>
      <c r="C975" s="164" t="s">
        <v>434</v>
      </c>
      <c r="D975" s="165">
        <v>2</v>
      </c>
    </row>
    <row r="976" spans="1:4" x14ac:dyDescent="0.2">
      <c r="A976" s="162">
        <v>855</v>
      </c>
      <c r="B976" s="163">
        <v>14104</v>
      </c>
      <c r="C976" s="164" t="s">
        <v>434</v>
      </c>
      <c r="D976" s="165">
        <v>1</v>
      </c>
    </row>
    <row r="977" spans="1:4" x14ac:dyDescent="0.2">
      <c r="A977" s="162">
        <v>856</v>
      </c>
      <c r="B977" s="163">
        <v>14105</v>
      </c>
      <c r="C977" s="164" t="s">
        <v>434</v>
      </c>
      <c r="D977" s="165">
        <v>2</v>
      </c>
    </row>
    <row r="978" spans="1:4" x14ac:dyDescent="0.2">
      <c r="A978" s="162">
        <v>856</v>
      </c>
      <c r="B978" s="163">
        <v>14106</v>
      </c>
      <c r="C978" s="164" t="s">
        <v>434</v>
      </c>
      <c r="D978" s="165">
        <v>1</v>
      </c>
    </row>
    <row r="979" spans="1:4" x14ac:dyDescent="0.2">
      <c r="A979" s="162">
        <v>857</v>
      </c>
      <c r="B979" s="163">
        <v>14015</v>
      </c>
      <c r="C979" s="164" t="s">
        <v>434</v>
      </c>
      <c r="D979" s="165">
        <v>2</v>
      </c>
    </row>
    <row r="980" spans="1:4" x14ac:dyDescent="0.2">
      <c r="A980" s="162">
        <v>857</v>
      </c>
      <c r="B980" s="163">
        <v>14016</v>
      </c>
      <c r="C980" s="164" t="s">
        <v>434</v>
      </c>
      <c r="D980" s="165">
        <v>1</v>
      </c>
    </row>
    <row r="981" spans="1:4" x14ac:dyDescent="0.2">
      <c r="A981" s="162">
        <v>858</v>
      </c>
      <c r="B981" s="163">
        <v>14039</v>
      </c>
      <c r="C981" s="164" t="s">
        <v>434</v>
      </c>
      <c r="D981" s="165">
        <v>2</v>
      </c>
    </row>
    <row r="982" spans="1:4" x14ac:dyDescent="0.2">
      <c r="A982" s="162">
        <v>858</v>
      </c>
      <c r="B982" s="163">
        <v>14040</v>
      </c>
      <c r="C982" s="164" t="s">
        <v>434</v>
      </c>
      <c r="D982" s="165">
        <v>1</v>
      </c>
    </row>
    <row r="983" spans="1:4" x14ac:dyDescent="0.2">
      <c r="A983" s="162">
        <v>859</v>
      </c>
      <c r="B983" s="163">
        <v>14003</v>
      </c>
      <c r="C983" s="164" t="s">
        <v>434</v>
      </c>
      <c r="D983" s="165">
        <v>2</v>
      </c>
    </row>
    <row r="984" spans="1:4" x14ac:dyDescent="0.2">
      <c r="A984" s="162">
        <v>859</v>
      </c>
      <c r="B984" s="163">
        <v>14004</v>
      </c>
      <c r="C984" s="164" t="s">
        <v>434</v>
      </c>
      <c r="D984" s="165">
        <v>1</v>
      </c>
    </row>
    <row r="985" spans="1:4" x14ac:dyDescent="0.2">
      <c r="A985" s="162">
        <v>860</v>
      </c>
      <c r="B985" s="163">
        <v>14026</v>
      </c>
      <c r="C985" s="164" t="s">
        <v>434</v>
      </c>
      <c r="D985" s="165">
        <v>2</v>
      </c>
    </row>
    <row r="986" spans="1:4" x14ac:dyDescent="0.2">
      <c r="A986" s="162">
        <v>860</v>
      </c>
      <c r="B986" s="163">
        <v>14027</v>
      </c>
      <c r="C986" s="164" t="s">
        <v>434</v>
      </c>
      <c r="D986" s="165">
        <v>1</v>
      </c>
    </row>
    <row r="987" spans="1:4" x14ac:dyDescent="0.2">
      <c r="A987" s="162">
        <v>861</v>
      </c>
      <c r="B987" s="163">
        <v>14051</v>
      </c>
      <c r="C987" s="164" t="s">
        <v>434</v>
      </c>
      <c r="D987" s="165">
        <v>2</v>
      </c>
    </row>
    <row r="988" spans="1:4" x14ac:dyDescent="0.2">
      <c r="A988" s="162">
        <v>861</v>
      </c>
      <c r="B988" s="163">
        <v>14052</v>
      </c>
      <c r="C988" s="164" t="s">
        <v>434</v>
      </c>
      <c r="D988" s="165">
        <v>1</v>
      </c>
    </row>
    <row r="989" spans="1:4" x14ac:dyDescent="0.2">
      <c r="A989" s="162">
        <v>862</v>
      </c>
      <c r="B989" s="163">
        <v>14107</v>
      </c>
      <c r="C989" s="164" t="s">
        <v>434</v>
      </c>
      <c r="D989" s="165">
        <v>2</v>
      </c>
    </row>
    <row r="990" spans="1:4" x14ac:dyDescent="0.2">
      <c r="A990" s="162">
        <v>862</v>
      </c>
      <c r="B990" s="163">
        <v>14108</v>
      </c>
      <c r="C990" s="164" t="s">
        <v>434</v>
      </c>
      <c r="D990" s="165">
        <v>1</v>
      </c>
    </row>
    <row r="991" spans="1:4" x14ac:dyDescent="0.2">
      <c r="A991" s="162">
        <v>863</v>
      </c>
      <c r="B991" s="163">
        <v>14054</v>
      </c>
      <c r="C991" s="164" t="s">
        <v>434</v>
      </c>
      <c r="D991" s="165">
        <v>2</v>
      </c>
    </row>
    <row r="992" spans="1:4" x14ac:dyDescent="0.2">
      <c r="A992" s="162">
        <v>863</v>
      </c>
      <c r="B992" s="163">
        <v>14055</v>
      </c>
      <c r="C992" s="164" t="s">
        <v>434</v>
      </c>
      <c r="D992" s="165">
        <v>1</v>
      </c>
    </row>
    <row r="993" spans="1:4" x14ac:dyDescent="0.2">
      <c r="A993" s="162">
        <v>864</v>
      </c>
      <c r="B993" s="163">
        <v>14121</v>
      </c>
      <c r="C993" s="164" t="s">
        <v>434</v>
      </c>
      <c r="D993" s="165">
        <v>2</v>
      </c>
    </row>
    <row r="994" spans="1:4" x14ac:dyDescent="0.2">
      <c r="A994" s="162">
        <v>864</v>
      </c>
      <c r="B994" s="163">
        <v>14122</v>
      </c>
      <c r="C994" s="164" t="s">
        <v>434</v>
      </c>
      <c r="D994" s="165">
        <v>1</v>
      </c>
    </row>
    <row r="995" spans="1:4" x14ac:dyDescent="0.2">
      <c r="A995" s="162">
        <v>865</v>
      </c>
      <c r="B995" s="163">
        <v>14057</v>
      </c>
      <c r="C995" s="164" t="s">
        <v>434</v>
      </c>
      <c r="D995" s="165">
        <v>2</v>
      </c>
    </row>
    <row r="996" spans="1:4" x14ac:dyDescent="0.2">
      <c r="A996" s="162">
        <v>865</v>
      </c>
      <c r="B996" s="163">
        <v>14058</v>
      </c>
      <c r="C996" s="164" t="s">
        <v>434</v>
      </c>
      <c r="D996" s="165">
        <v>1</v>
      </c>
    </row>
    <row r="997" spans="1:4" x14ac:dyDescent="0.2">
      <c r="A997" s="162">
        <v>866</v>
      </c>
      <c r="B997" s="163">
        <v>14059</v>
      </c>
      <c r="C997" s="164" t="s">
        <v>435</v>
      </c>
      <c r="D997" s="165" t="s">
        <v>246</v>
      </c>
    </row>
    <row r="998" spans="1:4" x14ac:dyDescent="0.2">
      <c r="A998" s="162">
        <v>867</v>
      </c>
      <c r="B998" s="163">
        <v>14060</v>
      </c>
      <c r="C998" s="164" t="s">
        <v>434</v>
      </c>
      <c r="D998" s="165">
        <v>2</v>
      </c>
    </row>
    <row r="999" spans="1:4" x14ac:dyDescent="0.2">
      <c r="A999" s="162">
        <v>867</v>
      </c>
      <c r="B999" s="163">
        <v>14061</v>
      </c>
      <c r="C999" s="164" t="s">
        <v>434</v>
      </c>
      <c r="D999" s="165">
        <v>1</v>
      </c>
    </row>
    <row r="1000" spans="1:4" x14ac:dyDescent="0.2">
      <c r="A1000" s="162">
        <v>868</v>
      </c>
      <c r="B1000" s="163">
        <v>14062</v>
      </c>
      <c r="C1000" s="164" t="s">
        <v>435</v>
      </c>
      <c r="D1000" s="165" t="s">
        <v>246</v>
      </c>
    </row>
    <row r="1001" spans="1:4" x14ac:dyDescent="0.2">
      <c r="A1001" s="162">
        <v>869</v>
      </c>
      <c r="B1001" s="163">
        <v>14063</v>
      </c>
      <c r="C1001" s="164" t="s">
        <v>434</v>
      </c>
      <c r="D1001" s="165">
        <v>2</v>
      </c>
    </row>
    <row r="1002" spans="1:4" x14ac:dyDescent="0.2">
      <c r="A1002" s="162">
        <v>869</v>
      </c>
      <c r="B1002" s="163">
        <v>14064</v>
      </c>
      <c r="C1002" s="164" t="s">
        <v>434</v>
      </c>
      <c r="D1002" s="165">
        <v>1</v>
      </c>
    </row>
    <row r="1003" spans="1:4" x14ac:dyDescent="0.2">
      <c r="A1003" s="162">
        <v>870</v>
      </c>
      <c r="B1003" s="163">
        <v>14065</v>
      </c>
      <c r="C1003" s="164" t="s">
        <v>435</v>
      </c>
      <c r="D1003" s="165" t="s">
        <v>246</v>
      </c>
    </row>
    <row r="1004" spans="1:4" x14ac:dyDescent="0.2">
      <c r="A1004" s="162">
        <v>871</v>
      </c>
      <c r="B1004" s="163">
        <v>14066</v>
      </c>
      <c r="C1004" s="164" t="s">
        <v>434</v>
      </c>
      <c r="D1004" s="165">
        <v>2</v>
      </c>
    </row>
    <row r="1005" spans="1:4" x14ac:dyDescent="0.2">
      <c r="A1005" s="162">
        <v>871</v>
      </c>
      <c r="B1005" s="163">
        <v>14067</v>
      </c>
      <c r="C1005" s="164" t="s">
        <v>434</v>
      </c>
      <c r="D1005" s="165">
        <v>1</v>
      </c>
    </row>
    <row r="1006" spans="1:4" x14ac:dyDescent="0.2">
      <c r="A1006" s="162">
        <v>872</v>
      </c>
      <c r="B1006" s="163">
        <v>14068</v>
      </c>
      <c r="C1006" s="164" t="s">
        <v>435</v>
      </c>
      <c r="D1006" s="165" t="s">
        <v>246</v>
      </c>
    </row>
    <row r="1007" spans="1:4" x14ac:dyDescent="0.2">
      <c r="A1007" s="162">
        <v>873</v>
      </c>
      <c r="B1007" s="163">
        <v>14078</v>
      </c>
      <c r="C1007" s="164" t="s">
        <v>434</v>
      </c>
      <c r="D1007" s="165">
        <v>2</v>
      </c>
    </row>
    <row r="1008" spans="1:4" x14ac:dyDescent="0.2">
      <c r="A1008" s="162">
        <v>873</v>
      </c>
      <c r="B1008" s="163">
        <v>14079</v>
      </c>
      <c r="C1008" s="164" t="s">
        <v>434</v>
      </c>
      <c r="D1008" s="165">
        <v>1</v>
      </c>
    </row>
    <row r="1009" spans="1:4" x14ac:dyDescent="0.2">
      <c r="A1009" s="162">
        <v>874</v>
      </c>
      <c r="B1009" s="163">
        <v>14080</v>
      </c>
      <c r="C1009" s="164" t="s">
        <v>435</v>
      </c>
      <c r="D1009" s="165" t="s">
        <v>246</v>
      </c>
    </row>
    <row r="1010" spans="1:4" x14ac:dyDescent="0.2">
      <c r="A1010" s="162">
        <v>875</v>
      </c>
      <c r="B1010" s="163">
        <v>14100</v>
      </c>
      <c r="C1010" s="164" t="s">
        <v>434</v>
      </c>
      <c r="D1010" s="165">
        <v>2</v>
      </c>
    </row>
    <row r="1011" spans="1:4" x14ac:dyDescent="0.2">
      <c r="A1011" s="162">
        <v>875</v>
      </c>
      <c r="B1011" s="163">
        <v>14101</v>
      </c>
      <c r="C1011" s="164" t="s">
        <v>434</v>
      </c>
      <c r="D1011" s="165">
        <v>1</v>
      </c>
    </row>
    <row r="1012" spans="1:4" x14ac:dyDescent="0.2">
      <c r="A1012" s="162">
        <v>876</v>
      </c>
      <c r="B1012" s="163">
        <v>14102</v>
      </c>
      <c r="C1012" s="164" t="s">
        <v>435</v>
      </c>
      <c r="D1012" s="165" t="s">
        <v>246</v>
      </c>
    </row>
    <row r="1013" spans="1:4" x14ac:dyDescent="0.2">
      <c r="A1013" s="162">
        <v>877</v>
      </c>
      <c r="B1013" s="163">
        <v>14123</v>
      </c>
      <c r="C1013" s="164" t="s">
        <v>434</v>
      </c>
      <c r="D1013" s="165">
        <v>2</v>
      </c>
    </row>
    <row r="1014" spans="1:4" x14ac:dyDescent="0.2">
      <c r="A1014" s="162">
        <v>877</v>
      </c>
      <c r="B1014" s="163">
        <v>14124</v>
      </c>
      <c r="C1014" s="164" t="s">
        <v>434</v>
      </c>
      <c r="D1014" s="165">
        <v>1</v>
      </c>
    </row>
    <row r="1015" spans="1:4" x14ac:dyDescent="0.2">
      <c r="A1015" s="162">
        <v>878</v>
      </c>
      <c r="B1015" s="163">
        <v>14125</v>
      </c>
      <c r="C1015" s="164" t="s">
        <v>435</v>
      </c>
      <c r="D1015" s="165" t="s">
        <v>246</v>
      </c>
    </row>
    <row r="1016" spans="1:4" x14ac:dyDescent="0.2">
      <c r="A1016" s="162">
        <v>879</v>
      </c>
      <c r="B1016" s="163">
        <v>14126</v>
      </c>
      <c r="C1016" s="164" t="s">
        <v>434</v>
      </c>
      <c r="D1016" s="165">
        <v>2</v>
      </c>
    </row>
    <row r="1017" spans="1:4" x14ac:dyDescent="0.2">
      <c r="A1017" s="162">
        <v>879</v>
      </c>
      <c r="B1017" s="163">
        <v>14127</v>
      </c>
      <c r="C1017" s="164" t="s">
        <v>434</v>
      </c>
      <c r="D1017" s="165">
        <v>1</v>
      </c>
    </row>
    <row r="1018" spans="1:4" x14ac:dyDescent="0.2">
      <c r="A1018" s="162">
        <v>880</v>
      </c>
      <c r="B1018" s="163">
        <v>14128</v>
      </c>
      <c r="C1018" s="164" t="s">
        <v>435</v>
      </c>
      <c r="D1018" s="165" t="s">
        <v>246</v>
      </c>
    </row>
    <row r="1019" spans="1:4" x14ac:dyDescent="0.2">
      <c r="A1019" s="162">
        <v>881</v>
      </c>
      <c r="B1019" s="163">
        <v>14129</v>
      </c>
      <c r="C1019" s="164" t="s">
        <v>434</v>
      </c>
      <c r="D1019" s="165">
        <v>2</v>
      </c>
    </row>
    <row r="1020" spans="1:4" x14ac:dyDescent="0.2">
      <c r="A1020" s="162">
        <v>881</v>
      </c>
      <c r="B1020" s="163">
        <v>14130</v>
      </c>
      <c r="C1020" s="164" t="s">
        <v>434</v>
      </c>
      <c r="D1020" s="165">
        <v>1</v>
      </c>
    </row>
    <row r="1021" spans="1:4" x14ac:dyDescent="0.2">
      <c r="A1021" s="162">
        <v>882</v>
      </c>
      <c r="B1021" s="163">
        <v>14131</v>
      </c>
      <c r="C1021" s="164" t="s">
        <v>435</v>
      </c>
      <c r="D1021" s="165" t="s">
        <v>246</v>
      </c>
    </row>
    <row r="1022" spans="1:4" x14ac:dyDescent="0.2">
      <c r="A1022" s="162">
        <v>883</v>
      </c>
      <c r="B1022" s="163">
        <v>14132</v>
      </c>
      <c r="C1022" s="164" t="s">
        <v>434</v>
      </c>
      <c r="D1022" s="165">
        <v>2</v>
      </c>
    </row>
    <row r="1023" spans="1:4" x14ac:dyDescent="0.2">
      <c r="A1023" s="162">
        <v>883</v>
      </c>
      <c r="B1023" s="163">
        <v>14133</v>
      </c>
      <c r="C1023" s="164" t="s">
        <v>434</v>
      </c>
      <c r="D1023" s="165">
        <v>1</v>
      </c>
    </row>
    <row r="1024" spans="1:4" x14ac:dyDescent="0.2">
      <c r="A1024" s="162">
        <v>884</v>
      </c>
      <c r="B1024" s="163">
        <v>14134</v>
      </c>
      <c r="C1024" s="164" t="s">
        <v>435</v>
      </c>
      <c r="D1024" s="165" t="s">
        <v>246</v>
      </c>
    </row>
    <row r="1025" spans="1:4" x14ac:dyDescent="0.2">
      <c r="A1025" s="162">
        <v>885</v>
      </c>
      <c r="B1025" s="163">
        <v>14135</v>
      </c>
      <c r="C1025" s="164" t="s">
        <v>434</v>
      </c>
      <c r="D1025" s="165">
        <v>2</v>
      </c>
    </row>
    <row r="1026" spans="1:4" x14ac:dyDescent="0.2">
      <c r="A1026" s="162">
        <v>885</v>
      </c>
      <c r="B1026" s="163">
        <v>14136</v>
      </c>
      <c r="C1026" s="164" t="s">
        <v>434</v>
      </c>
      <c r="D1026" s="165">
        <v>1</v>
      </c>
    </row>
    <row r="1027" spans="1:4" x14ac:dyDescent="0.2">
      <c r="A1027" s="162">
        <v>886</v>
      </c>
      <c r="B1027" s="163">
        <v>14137</v>
      </c>
      <c r="C1027" s="164" t="s">
        <v>435</v>
      </c>
      <c r="D1027" s="165" t="s">
        <v>246</v>
      </c>
    </row>
    <row r="1028" spans="1:4" x14ac:dyDescent="0.2">
      <c r="A1028" s="162">
        <v>887</v>
      </c>
      <c r="B1028" s="163">
        <v>14144</v>
      </c>
      <c r="C1028" s="164" t="s">
        <v>434</v>
      </c>
      <c r="D1028" s="165">
        <v>2</v>
      </c>
    </row>
    <row r="1029" spans="1:4" x14ac:dyDescent="0.2">
      <c r="A1029" s="162">
        <v>887</v>
      </c>
      <c r="B1029" s="163">
        <v>14145</v>
      </c>
      <c r="C1029" s="164" t="s">
        <v>434</v>
      </c>
      <c r="D1029" s="165">
        <v>1</v>
      </c>
    </row>
    <row r="1030" spans="1:4" x14ac:dyDescent="0.2">
      <c r="A1030" s="162">
        <v>888</v>
      </c>
      <c r="B1030" s="163">
        <v>14146</v>
      </c>
      <c r="C1030" s="164" t="s">
        <v>435</v>
      </c>
      <c r="D1030" s="165" t="s">
        <v>246</v>
      </c>
    </row>
    <row r="1031" spans="1:4" x14ac:dyDescent="0.2">
      <c r="A1031" s="162">
        <v>889</v>
      </c>
      <c r="B1031" s="163">
        <v>278</v>
      </c>
      <c r="C1031" s="164" t="s">
        <v>434</v>
      </c>
      <c r="D1031" s="165">
        <v>2</v>
      </c>
    </row>
    <row r="1032" spans="1:4" x14ac:dyDescent="0.2">
      <c r="A1032" s="162">
        <v>889</v>
      </c>
      <c r="B1032" s="163">
        <v>289</v>
      </c>
      <c r="C1032" s="164" t="s">
        <v>434</v>
      </c>
      <c r="D1032" s="165">
        <v>1</v>
      </c>
    </row>
    <row r="1033" spans="1:4" x14ac:dyDescent="0.2">
      <c r="A1033" s="162">
        <v>890</v>
      </c>
      <c r="B1033" s="163">
        <v>14028</v>
      </c>
      <c r="C1033" s="164" t="s">
        <v>435</v>
      </c>
      <c r="D1033" s="165" t="s">
        <v>246</v>
      </c>
    </row>
    <row r="1034" spans="1:4" x14ac:dyDescent="0.2">
      <c r="A1034" s="162">
        <v>891</v>
      </c>
      <c r="B1034" s="163">
        <v>14099</v>
      </c>
      <c r="C1034" s="164" t="s">
        <v>435</v>
      </c>
      <c r="D1034" s="165" t="s">
        <v>246</v>
      </c>
    </row>
    <row r="1035" spans="1:4" x14ac:dyDescent="0.2">
      <c r="A1035" s="162">
        <v>892</v>
      </c>
      <c r="B1035" s="163">
        <v>14119</v>
      </c>
      <c r="C1035" s="164" t="s">
        <v>435</v>
      </c>
      <c r="D1035" s="165" t="s">
        <v>246</v>
      </c>
    </row>
    <row r="1036" spans="1:4" x14ac:dyDescent="0.2">
      <c r="A1036" s="162">
        <v>893</v>
      </c>
      <c r="B1036" s="163">
        <v>14120</v>
      </c>
      <c r="C1036" s="164" t="s">
        <v>435</v>
      </c>
      <c r="D1036" s="165" t="s">
        <v>246</v>
      </c>
    </row>
    <row r="1037" spans="1:4" x14ac:dyDescent="0.2">
      <c r="A1037" s="162">
        <v>894</v>
      </c>
      <c r="B1037" s="163">
        <v>300</v>
      </c>
      <c r="C1037" s="164" t="s">
        <v>392</v>
      </c>
      <c r="D1037" s="165" t="s">
        <v>246</v>
      </c>
    </row>
    <row r="1038" spans="1:4" x14ac:dyDescent="0.2">
      <c r="A1038" s="162">
        <v>895</v>
      </c>
      <c r="B1038" s="163">
        <v>311</v>
      </c>
      <c r="C1038" s="164" t="s">
        <v>392</v>
      </c>
      <c r="D1038" s="165" t="s">
        <v>246</v>
      </c>
    </row>
    <row r="1039" spans="1:4" x14ac:dyDescent="0.2">
      <c r="A1039" s="162">
        <v>896</v>
      </c>
      <c r="B1039" s="163">
        <v>312</v>
      </c>
      <c r="C1039" s="164" t="s">
        <v>392</v>
      </c>
      <c r="D1039" s="165" t="s">
        <v>246</v>
      </c>
    </row>
    <row r="1040" spans="1:4" x14ac:dyDescent="0.2">
      <c r="A1040" s="162">
        <v>897</v>
      </c>
      <c r="B1040" s="163">
        <v>14097</v>
      </c>
      <c r="C1040" s="164" t="s">
        <v>435</v>
      </c>
      <c r="D1040" s="165" t="s">
        <v>246</v>
      </c>
    </row>
    <row r="1041" spans="1:4" x14ac:dyDescent="0.2">
      <c r="A1041" s="162">
        <v>898</v>
      </c>
      <c r="B1041" s="163">
        <v>14098</v>
      </c>
      <c r="C1041" s="164" t="s">
        <v>435</v>
      </c>
      <c r="D1041" s="165" t="s">
        <v>246</v>
      </c>
    </row>
    <row r="1042" spans="1:4" x14ac:dyDescent="0.2">
      <c r="A1042" s="162">
        <v>899</v>
      </c>
      <c r="B1042" s="163">
        <v>281</v>
      </c>
      <c r="C1042" s="164" t="s">
        <v>436</v>
      </c>
      <c r="D1042" s="165" t="s">
        <v>246</v>
      </c>
    </row>
    <row r="1043" spans="1:4" x14ac:dyDescent="0.2">
      <c r="A1043" s="162">
        <v>900</v>
      </c>
      <c r="B1043" s="163">
        <v>282</v>
      </c>
      <c r="C1043" s="164" t="s">
        <v>436</v>
      </c>
      <c r="D1043" s="165" t="s">
        <v>246</v>
      </c>
    </row>
    <row r="1044" spans="1:4" x14ac:dyDescent="0.2">
      <c r="A1044" s="162">
        <v>901</v>
      </c>
      <c r="B1044" s="163">
        <v>283</v>
      </c>
      <c r="C1044" s="164" t="s">
        <v>436</v>
      </c>
      <c r="D1044" s="165" t="s">
        <v>246</v>
      </c>
    </row>
    <row r="1045" spans="1:4" x14ac:dyDescent="0.2">
      <c r="A1045" s="162">
        <v>902</v>
      </c>
      <c r="B1045" s="163">
        <v>284</v>
      </c>
      <c r="C1045" s="164" t="s">
        <v>436</v>
      </c>
      <c r="D1045" s="165" t="s">
        <v>246</v>
      </c>
    </row>
    <row r="1046" spans="1:4" x14ac:dyDescent="0.2">
      <c r="A1046" s="162">
        <v>903</v>
      </c>
      <c r="B1046" s="163">
        <v>285</v>
      </c>
      <c r="C1046" s="164" t="s">
        <v>436</v>
      </c>
      <c r="D1046" s="165" t="s">
        <v>246</v>
      </c>
    </row>
    <row r="1047" spans="1:4" x14ac:dyDescent="0.2">
      <c r="A1047" s="162">
        <v>904</v>
      </c>
      <c r="B1047" s="163">
        <v>286</v>
      </c>
      <c r="C1047" s="164" t="s">
        <v>437</v>
      </c>
      <c r="D1047" s="165" t="s">
        <v>246</v>
      </c>
    </row>
    <row r="1048" spans="1:4" x14ac:dyDescent="0.2">
      <c r="A1048" s="162">
        <v>905</v>
      </c>
      <c r="B1048" s="163">
        <v>287</v>
      </c>
      <c r="C1048" s="164" t="s">
        <v>437</v>
      </c>
      <c r="D1048" s="165" t="s">
        <v>246</v>
      </c>
    </row>
    <row r="1049" spans="1:4" x14ac:dyDescent="0.2">
      <c r="A1049" s="162">
        <v>906</v>
      </c>
      <c r="B1049" s="163">
        <v>288</v>
      </c>
      <c r="C1049" s="164" t="s">
        <v>437</v>
      </c>
      <c r="D1049" s="165" t="s">
        <v>246</v>
      </c>
    </row>
    <row r="1050" spans="1:4" x14ac:dyDescent="0.2">
      <c r="A1050" s="162">
        <v>907</v>
      </c>
      <c r="B1050" s="163">
        <v>292</v>
      </c>
      <c r="C1050" s="164" t="s">
        <v>438</v>
      </c>
      <c r="D1050" s="165" t="s">
        <v>246</v>
      </c>
    </row>
    <row r="1051" spans="1:4" x14ac:dyDescent="0.2">
      <c r="A1051" s="162">
        <v>908</v>
      </c>
      <c r="B1051" s="163">
        <v>293</v>
      </c>
      <c r="C1051" s="164" t="s">
        <v>438</v>
      </c>
      <c r="D1051" s="165" t="s">
        <v>246</v>
      </c>
    </row>
    <row r="1052" spans="1:4" x14ac:dyDescent="0.2">
      <c r="A1052" s="162">
        <v>909</v>
      </c>
      <c r="B1052" s="163">
        <v>294</v>
      </c>
      <c r="C1052" s="164" t="s">
        <v>438</v>
      </c>
      <c r="D1052" s="165" t="s">
        <v>246</v>
      </c>
    </row>
    <row r="1053" spans="1:4" x14ac:dyDescent="0.2">
      <c r="A1053" s="162">
        <v>910</v>
      </c>
      <c r="B1053" s="163">
        <v>295</v>
      </c>
      <c r="C1053" s="164" t="s">
        <v>438</v>
      </c>
      <c r="D1053" s="165" t="s">
        <v>246</v>
      </c>
    </row>
    <row r="1054" spans="1:4" x14ac:dyDescent="0.2">
      <c r="A1054" s="162">
        <v>911</v>
      </c>
      <c r="B1054" s="163">
        <v>296</v>
      </c>
      <c r="C1054" s="164" t="s">
        <v>438</v>
      </c>
      <c r="D1054" s="165" t="s">
        <v>246</v>
      </c>
    </row>
    <row r="1055" spans="1:4" x14ac:dyDescent="0.2">
      <c r="A1055" s="162">
        <v>912</v>
      </c>
      <c r="B1055" s="163">
        <v>297</v>
      </c>
      <c r="C1055" s="164" t="s">
        <v>438</v>
      </c>
      <c r="D1055" s="165" t="s">
        <v>246</v>
      </c>
    </row>
    <row r="1056" spans="1:4" x14ac:dyDescent="0.2">
      <c r="A1056" s="162">
        <v>913</v>
      </c>
      <c r="B1056" s="163">
        <v>298</v>
      </c>
      <c r="C1056" s="164" t="s">
        <v>438</v>
      </c>
      <c r="D1056" s="165" t="s">
        <v>246</v>
      </c>
    </row>
    <row r="1057" spans="1:4" x14ac:dyDescent="0.2">
      <c r="A1057" s="162">
        <v>914</v>
      </c>
      <c r="B1057" s="163">
        <v>299</v>
      </c>
      <c r="C1057" s="164" t="s">
        <v>439</v>
      </c>
      <c r="D1057" s="165">
        <v>1</v>
      </c>
    </row>
    <row r="1058" spans="1:4" x14ac:dyDescent="0.2">
      <c r="A1058" s="162">
        <v>915</v>
      </c>
      <c r="B1058" s="163">
        <v>313</v>
      </c>
      <c r="C1058" s="164" t="s">
        <v>392</v>
      </c>
      <c r="D1058" s="165">
        <v>2</v>
      </c>
    </row>
    <row r="1059" spans="1:4" x14ac:dyDescent="0.2">
      <c r="A1059" s="162">
        <v>915</v>
      </c>
      <c r="B1059" s="163">
        <v>314</v>
      </c>
      <c r="C1059" s="164" t="s">
        <v>392</v>
      </c>
      <c r="D1059" s="165">
        <v>1</v>
      </c>
    </row>
    <row r="1060" spans="1:4" x14ac:dyDescent="0.2">
      <c r="A1060" s="162">
        <v>916</v>
      </c>
      <c r="B1060" s="163">
        <v>315</v>
      </c>
      <c r="C1060" s="164" t="s">
        <v>392</v>
      </c>
      <c r="D1060" s="165" t="s">
        <v>246</v>
      </c>
    </row>
    <row r="1061" spans="1:4" x14ac:dyDescent="0.2">
      <c r="A1061" s="162">
        <v>916</v>
      </c>
      <c r="B1061" s="163">
        <v>316</v>
      </c>
      <c r="C1061" s="164" t="s">
        <v>392</v>
      </c>
      <c r="D1061" s="165" t="s">
        <v>246</v>
      </c>
    </row>
    <row r="1062" spans="1:4" x14ac:dyDescent="0.2">
      <c r="A1062" s="162">
        <v>917</v>
      </c>
      <c r="B1062" s="163">
        <v>279</v>
      </c>
      <c r="C1062" s="164" t="s">
        <v>392</v>
      </c>
      <c r="D1062" s="165" t="s">
        <v>246</v>
      </c>
    </row>
    <row r="1063" spans="1:4" x14ac:dyDescent="0.2">
      <c r="A1063" s="162">
        <v>917</v>
      </c>
      <c r="B1063" s="163">
        <v>280</v>
      </c>
      <c r="C1063" s="164" t="s">
        <v>392</v>
      </c>
      <c r="D1063" s="165" t="s">
        <v>246</v>
      </c>
    </row>
    <row r="1064" spans="1:4" x14ac:dyDescent="0.2">
      <c r="A1064" s="162">
        <v>918</v>
      </c>
      <c r="B1064" s="163">
        <v>290</v>
      </c>
      <c r="C1064" s="164" t="s">
        <v>327</v>
      </c>
      <c r="D1064" s="165">
        <v>1</v>
      </c>
    </row>
    <row r="1065" spans="1:4" x14ac:dyDescent="0.2">
      <c r="A1065" s="162">
        <v>918</v>
      </c>
      <c r="B1065" s="163">
        <v>291</v>
      </c>
      <c r="C1065" s="164" t="s">
        <v>327</v>
      </c>
      <c r="D1065" s="165">
        <v>1</v>
      </c>
    </row>
    <row r="1066" spans="1:4" x14ac:dyDescent="0.2">
      <c r="A1066" s="162">
        <v>919</v>
      </c>
      <c r="B1066" s="163">
        <v>57</v>
      </c>
      <c r="C1066" s="164" t="s">
        <v>440</v>
      </c>
      <c r="D1066" s="165">
        <v>1</v>
      </c>
    </row>
    <row r="1067" spans="1:4" x14ac:dyDescent="0.2">
      <c r="A1067" s="162">
        <v>919</v>
      </c>
      <c r="B1067" s="163">
        <v>278</v>
      </c>
      <c r="C1067" s="164" t="s">
        <v>440</v>
      </c>
      <c r="D1067" s="165">
        <v>2</v>
      </c>
    </row>
    <row r="1068" spans="1:4" x14ac:dyDescent="0.2">
      <c r="A1068" s="162">
        <v>920</v>
      </c>
      <c r="B1068" s="163">
        <v>57</v>
      </c>
      <c r="C1068" s="164" t="s">
        <v>440</v>
      </c>
      <c r="D1068" s="165">
        <v>1</v>
      </c>
    </row>
    <row r="1069" spans="1:4" x14ac:dyDescent="0.2">
      <c r="A1069" s="162">
        <v>920</v>
      </c>
      <c r="B1069" s="163">
        <v>278</v>
      </c>
      <c r="C1069" s="164" t="s">
        <v>440</v>
      </c>
      <c r="D1069" s="165">
        <v>2</v>
      </c>
    </row>
    <row r="1070" spans="1:4" x14ac:dyDescent="0.2">
      <c r="A1070" s="162">
        <v>922</v>
      </c>
      <c r="B1070" s="163">
        <v>301</v>
      </c>
      <c r="C1070" s="164" t="s">
        <v>350</v>
      </c>
      <c r="D1070" s="165">
        <v>1</v>
      </c>
    </row>
    <row r="1071" spans="1:4" x14ac:dyDescent="0.2">
      <c r="A1071" s="162">
        <v>923</v>
      </c>
      <c r="B1071" s="163">
        <v>302</v>
      </c>
      <c r="C1071" s="164" t="s">
        <v>350</v>
      </c>
      <c r="D1071" s="165">
        <v>1</v>
      </c>
    </row>
    <row r="1072" spans="1:4" x14ac:dyDescent="0.2">
      <c r="A1072" s="162">
        <v>924</v>
      </c>
      <c r="B1072" s="163">
        <v>303</v>
      </c>
      <c r="C1072" s="164" t="s">
        <v>350</v>
      </c>
      <c r="D1072" s="165">
        <v>1</v>
      </c>
    </row>
    <row r="1073" spans="1:4" x14ac:dyDescent="0.2">
      <c r="A1073" s="162">
        <v>925</v>
      </c>
      <c r="B1073" s="163">
        <v>259</v>
      </c>
      <c r="C1073" s="164" t="s">
        <v>441</v>
      </c>
      <c r="D1073" s="165" t="s">
        <v>380</v>
      </c>
    </row>
    <row r="1074" spans="1:4" x14ac:dyDescent="0.2">
      <c r="A1074" s="162">
        <v>925</v>
      </c>
      <c r="B1074" s="163">
        <v>307</v>
      </c>
      <c r="C1074" s="164" t="s">
        <v>441</v>
      </c>
      <c r="D1074" s="165" t="s">
        <v>380</v>
      </c>
    </row>
    <row r="1075" spans="1:4" x14ac:dyDescent="0.2">
      <c r="A1075" s="162">
        <v>926</v>
      </c>
      <c r="B1075" s="163">
        <v>261</v>
      </c>
      <c r="C1075" s="164" t="s">
        <v>381</v>
      </c>
      <c r="D1075" s="165" t="s">
        <v>380</v>
      </c>
    </row>
    <row r="1076" spans="1:4" x14ac:dyDescent="0.2">
      <c r="A1076" s="162">
        <v>926</v>
      </c>
      <c r="B1076" s="163">
        <v>308</v>
      </c>
      <c r="C1076" s="164" t="s">
        <v>381</v>
      </c>
      <c r="D1076" s="165" t="s">
        <v>380</v>
      </c>
    </row>
    <row r="1077" spans="1:4" x14ac:dyDescent="0.2">
      <c r="A1077" s="162">
        <v>927</v>
      </c>
      <c r="B1077" s="163">
        <v>263</v>
      </c>
      <c r="C1077" s="164" t="s">
        <v>382</v>
      </c>
      <c r="D1077" s="165" t="s">
        <v>380</v>
      </c>
    </row>
    <row r="1078" spans="1:4" x14ac:dyDescent="0.2">
      <c r="A1078" s="162">
        <v>927</v>
      </c>
      <c r="B1078" s="163">
        <v>309</v>
      </c>
      <c r="C1078" s="164" t="s">
        <v>382</v>
      </c>
      <c r="D1078" s="165" t="s">
        <v>380</v>
      </c>
    </row>
    <row r="1079" spans="1:4" x14ac:dyDescent="0.2">
      <c r="A1079" s="162">
        <v>928</v>
      </c>
      <c r="B1079" s="163">
        <v>265</v>
      </c>
      <c r="C1079" s="164" t="s">
        <v>383</v>
      </c>
      <c r="D1079" s="165" t="s">
        <v>380</v>
      </c>
    </row>
    <row r="1080" spans="1:4" x14ac:dyDescent="0.2">
      <c r="A1080" s="162">
        <v>928</v>
      </c>
      <c r="B1080" s="163">
        <v>310</v>
      </c>
      <c r="C1080" s="164" t="s">
        <v>383</v>
      </c>
      <c r="D1080" s="165" t="s">
        <v>380</v>
      </c>
    </row>
    <row r="1081" spans="1:4" x14ac:dyDescent="0.2">
      <c r="A1081" s="162">
        <v>929</v>
      </c>
      <c r="B1081" s="163">
        <v>14041</v>
      </c>
      <c r="C1081" s="164" t="s">
        <v>436</v>
      </c>
      <c r="D1081" s="165" t="s">
        <v>246</v>
      </c>
    </row>
    <row r="1082" spans="1:4" x14ac:dyDescent="0.2">
      <c r="A1082" s="162">
        <v>930</v>
      </c>
      <c r="B1082" s="163">
        <v>14053</v>
      </c>
      <c r="C1082" s="164" t="s">
        <v>436</v>
      </c>
      <c r="D1082" s="165" t="s">
        <v>246</v>
      </c>
    </row>
    <row r="1083" spans="1:4" x14ac:dyDescent="0.2">
      <c r="A1083" s="162">
        <v>931</v>
      </c>
      <c r="B1083" s="163">
        <v>14056</v>
      </c>
      <c r="C1083" s="164" t="s">
        <v>436</v>
      </c>
      <c r="D1083" s="165" t="s">
        <v>246</v>
      </c>
    </row>
    <row r="1084" spans="1:4" x14ac:dyDescent="0.2">
      <c r="A1084" s="162">
        <v>932</v>
      </c>
      <c r="B1084" s="163">
        <v>191</v>
      </c>
      <c r="C1084" s="164" t="s">
        <v>442</v>
      </c>
      <c r="D1084" s="165">
        <v>2</v>
      </c>
    </row>
    <row r="1085" spans="1:4" x14ac:dyDescent="0.2">
      <c r="A1085" s="162">
        <v>932</v>
      </c>
      <c r="B1085" s="163">
        <v>353</v>
      </c>
      <c r="C1085" s="164" t="s">
        <v>442</v>
      </c>
      <c r="D1085" s="165">
        <v>1</v>
      </c>
    </row>
    <row r="1086" spans="1:4" x14ac:dyDescent="0.2">
      <c r="A1086" s="162">
        <v>932</v>
      </c>
      <c r="B1086" s="163">
        <v>354</v>
      </c>
      <c r="C1086" s="164" t="s">
        <v>442</v>
      </c>
      <c r="D1086" s="165">
        <v>1</v>
      </c>
    </row>
    <row r="1087" spans="1:4" x14ac:dyDescent="0.2">
      <c r="A1087" s="162">
        <v>932</v>
      </c>
      <c r="B1087" s="163">
        <v>355</v>
      </c>
      <c r="C1087" s="164" t="s">
        <v>442</v>
      </c>
      <c r="D1087" s="165">
        <v>1</v>
      </c>
    </row>
    <row r="1088" spans="1:4" x14ac:dyDescent="0.2">
      <c r="A1088" s="162">
        <v>933</v>
      </c>
      <c r="B1088" s="163">
        <v>14147</v>
      </c>
      <c r="C1088" s="164" t="s">
        <v>434</v>
      </c>
      <c r="D1088" s="165">
        <v>2</v>
      </c>
    </row>
    <row r="1089" spans="1:4" x14ac:dyDescent="0.2">
      <c r="A1089" s="162">
        <v>933</v>
      </c>
      <c r="B1089" s="163">
        <v>14148</v>
      </c>
      <c r="C1089" s="164" t="s">
        <v>434</v>
      </c>
      <c r="D1089" s="165">
        <v>1</v>
      </c>
    </row>
    <row r="1090" spans="1:4" x14ac:dyDescent="0.2">
      <c r="A1090" s="162">
        <v>934</v>
      </c>
      <c r="B1090" s="163">
        <v>14149</v>
      </c>
      <c r="C1090" s="164" t="s">
        <v>435</v>
      </c>
      <c r="D1090" s="165" t="s">
        <v>246</v>
      </c>
    </row>
    <row r="1091" spans="1:4" x14ac:dyDescent="0.2">
      <c r="A1091" s="162">
        <v>935</v>
      </c>
      <c r="B1091" s="163">
        <v>374</v>
      </c>
      <c r="C1091" s="164" t="s">
        <v>443</v>
      </c>
      <c r="D1091" s="165" t="s">
        <v>503</v>
      </c>
    </row>
    <row r="1092" spans="1:4" x14ac:dyDescent="0.2">
      <c r="A1092" s="162">
        <v>935</v>
      </c>
      <c r="B1092" s="163">
        <v>375</v>
      </c>
      <c r="C1092" s="164" t="s">
        <v>443</v>
      </c>
      <c r="D1092" s="165" t="s">
        <v>503</v>
      </c>
    </row>
    <row r="1093" spans="1:4" x14ac:dyDescent="0.2">
      <c r="A1093" s="162">
        <v>936</v>
      </c>
      <c r="B1093" s="163">
        <v>1422</v>
      </c>
      <c r="C1093" s="164" t="s">
        <v>443</v>
      </c>
      <c r="D1093" s="165">
        <v>1</v>
      </c>
    </row>
    <row r="1094" spans="1:4" x14ac:dyDescent="0.2">
      <c r="A1094" s="162">
        <v>936</v>
      </c>
      <c r="B1094" s="163">
        <v>1423</v>
      </c>
      <c r="C1094" s="164" t="s">
        <v>443</v>
      </c>
      <c r="D1094" s="165">
        <v>2</v>
      </c>
    </row>
    <row r="1095" spans="1:4" x14ac:dyDescent="0.2">
      <c r="A1095" s="162">
        <v>937</v>
      </c>
      <c r="B1095" s="163">
        <v>14150</v>
      </c>
      <c r="C1095" s="164" t="s">
        <v>443</v>
      </c>
      <c r="D1095" s="165">
        <v>2</v>
      </c>
    </row>
    <row r="1096" spans="1:4" x14ac:dyDescent="0.2">
      <c r="A1096" s="162">
        <v>937</v>
      </c>
      <c r="B1096" s="163">
        <v>14151</v>
      </c>
      <c r="C1096" s="164" t="s">
        <v>443</v>
      </c>
      <c r="D1096" s="165">
        <v>1</v>
      </c>
    </row>
    <row r="1097" spans="1:4" x14ac:dyDescent="0.2">
      <c r="A1097" s="162">
        <v>938</v>
      </c>
      <c r="B1097" s="163">
        <v>376</v>
      </c>
      <c r="C1097" s="164" t="s">
        <v>443</v>
      </c>
      <c r="D1097" s="165">
        <v>2</v>
      </c>
    </row>
    <row r="1098" spans="1:4" x14ac:dyDescent="0.2">
      <c r="A1098" s="162">
        <v>938</v>
      </c>
      <c r="B1098" s="163">
        <v>377</v>
      </c>
      <c r="C1098" s="164" t="s">
        <v>443</v>
      </c>
      <c r="D1098" s="165">
        <v>1</v>
      </c>
    </row>
    <row r="1099" spans="1:4" x14ac:dyDescent="0.2">
      <c r="A1099" s="162">
        <v>939</v>
      </c>
      <c r="B1099" s="163">
        <v>395</v>
      </c>
      <c r="C1099" s="164" t="s">
        <v>443</v>
      </c>
      <c r="D1099" s="165">
        <v>2</v>
      </c>
    </row>
    <row r="1100" spans="1:4" x14ac:dyDescent="0.2">
      <c r="A1100" s="162">
        <v>939</v>
      </c>
      <c r="B1100" s="163">
        <v>396</v>
      </c>
      <c r="C1100" s="164" t="s">
        <v>443</v>
      </c>
      <c r="D1100" s="165">
        <v>1</v>
      </c>
    </row>
    <row r="1101" spans="1:4" x14ac:dyDescent="0.2">
      <c r="A1101" s="162">
        <v>940</v>
      </c>
      <c r="B1101" s="163">
        <v>397</v>
      </c>
      <c r="C1101" s="164" t="s">
        <v>444</v>
      </c>
      <c r="D1101" s="165" t="s">
        <v>402</v>
      </c>
    </row>
    <row r="1102" spans="1:4" x14ac:dyDescent="0.2">
      <c r="A1102" s="162">
        <v>941</v>
      </c>
      <c r="B1102" s="163">
        <v>398</v>
      </c>
      <c r="C1102" s="164" t="s">
        <v>445</v>
      </c>
      <c r="D1102" s="165" t="s">
        <v>402</v>
      </c>
    </row>
    <row r="1103" spans="1:4" x14ac:dyDescent="0.2">
      <c r="A1103" s="162">
        <v>942</v>
      </c>
      <c r="B1103" s="163">
        <v>400</v>
      </c>
      <c r="C1103" s="164" t="s">
        <v>295</v>
      </c>
      <c r="D1103" s="165">
        <v>2</v>
      </c>
    </row>
    <row r="1104" spans="1:4" x14ac:dyDescent="0.2">
      <c r="A1104" s="162">
        <v>942</v>
      </c>
      <c r="B1104" s="163">
        <v>401</v>
      </c>
      <c r="C1104" s="164" t="s">
        <v>295</v>
      </c>
      <c r="D1104" s="165">
        <v>2</v>
      </c>
    </row>
    <row r="1105" spans="1:4" x14ac:dyDescent="0.2">
      <c r="A1105" s="162">
        <v>943</v>
      </c>
      <c r="B1105" s="163">
        <v>404</v>
      </c>
      <c r="C1105" s="164" t="s">
        <v>285</v>
      </c>
      <c r="D1105" s="165">
        <v>2</v>
      </c>
    </row>
    <row r="1106" spans="1:4" x14ac:dyDescent="0.2">
      <c r="A1106" s="162">
        <v>943</v>
      </c>
      <c r="B1106" s="163">
        <v>405</v>
      </c>
      <c r="C1106" s="164" t="s">
        <v>285</v>
      </c>
      <c r="D1106" s="165">
        <v>2</v>
      </c>
    </row>
    <row r="1107" spans="1:4" x14ac:dyDescent="0.2">
      <c r="A1107" s="162">
        <v>944</v>
      </c>
      <c r="B1107" s="163">
        <v>406</v>
      </c>
      <c r="C1107" s="164" t="s">
        <v>285</v>
      </c>
      <c r="D1107" s="165">
        <v>2</v>
      </c>
    </row>
    <row r="1108" spans="1:4" x14ac:dyDescent="0.2">
      <c r="A1108" s="162">
        <v>944</v>
      </c>
      <c r="B1108" s="163">
        <v>407</v>
      </c>
      <c r="C1108" s="164" t="s">
        <v>285</v>
      </c>
      <c r="D1108" s="165">
        <v>2</v>
      </c>
    </row>
    <row r="1109" spans="1:4" x14ac:dyDescent="0.2">
      <c r="A1109" s="162">
        <v>945</v>
      </c>
      <c r="B1109" s="163">
        <v>408</v>
      </c>
      <c r="C1109" s="164" t="s">
        <v>285</v>
      </c>
      <c r="D1109" s="165">
        <v>2</v>
      </c>
    </row>
    <row r="1110" spans="1:4" x14ac:dyDescent="0.2">
      <c r="A1110" s="162">
        <v>945</v>
      </c>
      <c r="B1110" s="163">
        <v>409</v>
      </c>
      <c r="C1110" s="164" t="s">
        <v>285</v>
      </c>
      <c r="D1110" s="165">
        <v>2</v>
      </c>
    </row>
    <row r="1111" spans="1:4" x14ac:dyDescent="0.2">
      <c r="A1111" s="162">
        <v>946</v>
      </c>
      <c r="B1111" s="163">
        <v>410</v>
      </c>
      <c r="C1111" s="164" t="s">
        <v>285</v>
      </c>
      <c r="D1111" s="165">
        <v>2</v>
      </c>
    </row>
    <row r="1112" spans="1:4" x14ac:dyDescent="0.2">
      <c r="A1112" s="162">
        <v>946</v>
      </c>
      <c r="B1112" s="163">
        <v>411</v>
      </c>
      <c r="C1112" s="164" t="s">
        <v>285</v>
      </c>
      <c r="D1112" s="165">
        <v>2</v>
      </c>
    </row>
    <row r="1113" spans="1:4" x14ac:dyDescent="0.2">
      <c r="A1113" s="162">
        <v>947</v>
      </c>
      <c r="B1113" s="163">
        <v>412</v>
      </c>
      <c r="C1113" s="164" t="s">
        <v>446</v>
      </c>
      <c r="D1113" s="165">
        <v>2</v>
      </c>
    </row>
    <row r="1114" spans="1:4" x14ac:dyDescent="0.2">
      <c r="A1114" s="162">
        <v>947</v>
      </c>
      <c r="B1114" s="163">
        <v>413</v>
      </c>
      <c r="C1114" s="164" t="s">
        <v>446</v>
      </c>
      <c r="D1114" s="165">
        <v>1</v>
      </c>
    </row>
    <row r="1115" spans="1:4" x14ac:dyDescent="0.2">
      <c r="A1115" s="162">
        <v>947</v>
      </c>
      <c r="B1115" s="163">
        <v>414</v>
      </c>
      <c r="C1115" s="164" t="s">
        <v>446</v>
      </c>
      <c r="D1115" s="165">
        <v>1</v>
      </c>
    </row>
    <row r="1116" spans="1:4" x14ac:dyDescent="0.2">
      <c r="A1116" s="162">
        <v>948</v>
      </c>
      <c r="B1116" s="163">
        <v>415</v>
      </c>
      <c r="C1116" s="164" t="s">
        <v>447</v>
      </c>
      <c r="D1116" s="165" t="s">
        <v>503</v>
      </c>
    </row>
    <row r="1117" spans="1:4" x14ac:dyDescent="0.2">
      <c r="A1117" s="162">
        <v>948</v>
      </c>
      <c r="B1117" s="163">
        <v>416</v>
      </c>
      <c r="C1117" s="164" t="s">
        <v>447</v>
      </c>
      <c r="D1117" s="165">
        <v>1</v>
      </c>
    </row>
    <row r="1118" spans="1:4" x14ac:dyDescent="0.2">
      <c r="A1118" s="162">
        <v>949</v>
      </c>
      <c r="B1118" s="163">
        <v>417</v>
      </c>
      <c r="C1118" s="164" t="s">
        <v>582</v>
      </c>
      <c r="D1118" s="165">
        <v>1</v>
      </c>
    </row>
    <row r="1119" spans="1:4" x14ac:dyDescent="0.2">
      <c r="A1119" s="162">
        <v>949</v>
      </c>
      <c r="B1119" s="163">
        <v>418</v>
      </c>
      <c r="C1119" s="164" t="s">
        <v>582</v>
      </c>
      <c r="D1119" s="165">
        <v>2</v>
      </c>
    </row>
    <row r="1120" spans="1:4" x14ac:dyDescent="0.2">
      <c r="A1120" s="162">
        <v>950</v>
      </c>
      <c r="B1120" s="163">
        <v>419</v>
      </c>
      <c r="C1120" s="164" t="s">
        <v>583</v>
      </c>
      <c r="D1120" s="165" t="s">
        <v>246</v>
      </c>
    </row>
    <row r="1121" spans="1:4" x14ac:dyDescent="0.2">
      <c r="A1121" s="162">
        <v>951</v>
      </c>
      <c r="B1121" s="163">
        <v>420</v>
      </c>
      <c r="C1121" s="164" t="s">
        <v>584</v>
      </c>
      <c r="D1121" s="165" t="s">
        <v>246</v>
      </c>
    </row>
    <row r="1122" spans="1:4" x14ac:dyDescent="0.2">
      <c r="A1122" s="162">
        <v>952</v>
      </c>
      <c r="B1122" s="163">
        <v>421</v>
      </c>
      <c r="C1122" s="164" t="s">
        <v>585</v>
      </c>
      <c r="D1122" s="165">
        <v>1</v>
      </c>
    </row>
    <row r="1123" spans="1:4" x14ac:dyDescent="0.2">
      <c r="A1123" s="162">
        <v>952</v>
      </c>
      <c r="B1123" s="163">
        <v>422</v>
      </c>
      <c r="C1123" s="164" t="s">
        <v>585</v>
      </c>
      <c r="D1123" s="165">
        <v>2</v>
      </c>
    </row>
    <row r="1124" spans="1:4" x14ac:dyDescent="0.2">
      <c r="A1124" s="162">
        <v>953</v>
      </c>
      <c r="B1124" s="163">
        <v>423</v>
      </c>
      <c r="C1124" s="164" t="s">
        <v>448</v>
      </c>
      <c r="D1124" s="165">
        <v>1</v>
      </c>
    </row>
    <row r="1125" spans="1:4" x14ac:dyDescent="0.2">
      <c r="A1125" s="162">
        <v>953</v>
      </c>
      <c r="B1125" s="163">
        <v>424</v>
      </c>
      <c r="C1125" s="164" t="s">
        <v>448</v>
      </c>
      <c r="D1125" s="165" t="s">
        <v>503</v>
      </c>
    </row>
    <row r="1126" spans="1:4" x14ac:dyDescent="0.2">
      <c r="A1126" s="162">
        <v>954</v>
      </c>
      <c r="B1126" s="163">
        <v>425</v>
      </c>
      <c r="C1126" s="164" t="s">
        <v>449</v>
      </c>
      <c r="D1126" s="165" t="s">
        <v>503</v>
      </c>
    </row>
    <row r="1127" spans="1:4" x14ac:dyDescent="0.2">
      <c r="A1127" s="162">
        <v>954</v>
      </c>
      <c r="B1127" s="163">
        <v>426</v>
      </c>
      <c r="C1127" s="164" t="s">
        <v>449</v>
      </c>
      <c r="D1127" s="165" t="s">
        <v>503</v>
      </c>
    </row>
    <row r="1128" spans="1:4" x14ac:dyDescent="0.2">
      <c r="A1128" s="162">
        <v>954</v>
      </c>
      <c r="B1128" s="163">
        <v>427</v>
      </c>
      <c r="C1128" s="164" t="s">
        <v>449</v>
      </c>
      <c r="D1128" s="165" t="s">
        <v>501</v>
      </c>
    </row>
    <row r="1129" spans="1:4" x14ac:dyDescent="0.2">
      <c r="A1129" s="162">
        <v>955</v>
      </c>
      <c r="B1129" s="163">
        <v>206</v>
      </c>
      <c r="C1129" s="164" t="s">
        <v>450</v>
      </c>
      <c r="D1129" s="165" t="s">
        <v>246</v>
      </c>
    </row>
    <row r="1130" spans="1:4" x14ac:dyDescent="0.2">
      <c r="A1130" s="162">
        <v>955</v>
      </c>
      <c r="B1130" s="163">
        <v>428</v>
      </c>
      <c r="C1130" s="164" t="s">
        <v>450</v>
      </c>
      <c r="D1130" s="165">
        <v>1</v>
      </c>
    </row>
    <row r="1131" spans="1:4" x14ac:dyDescent="0.2">
      <c r="A1131" s="162">
        <v>955</v>
      </c>
      <c r="B1131" s="163">
        <v>429</v>
      </c>
      <c r="C1131" s="164" t="s">
        <v>450</v>
      </c>
      <c r="D1131" s="165">
        <v>2</v>
      </c>
    </row>
    <row r="1132" spans="1:4" x14ac:dyDescent="0.2">
      <c r="A1132" s="162">
        <v>955</v>
      </c>
      <c r="B1132" s="163">
        <v>430</v>
      </c>
      <c r="C1132" s="164" t="s">
        <v>450</v>
      </c>
      <c r="D1132" s="165">
        <v>2</v>
      </c>
    </row>
    <row r="1133" spans="1:4" x14ac:dyDescent="0.2">
      <c r="A1133" s="162">
        <v>956</v>
      </c>
      <c r="B1133" s="163">
        <v>160</v>
      </c>
      <c r="C1133" s="164" t="s">
        <v>451</v>
      </c>
      <c r="D1133" s="165" t="s">
        <v>246</v>
      </c>
    </row>
    <row r="1134" spans="1:4" x14ac:dyDescent="0.2">
      <c r="A1134" s="162">
        <v>956</v>
      </c>
      <c r="B1134" s="163">
        <v>427</v>
      </c>
      <c r="C1134" s="164" t="s">
        <v>451</v>
      </c>
      <c r="D1134" s="165">
        <v>1</v>
      </c>
    </row>
    <row r="1135" spans="1:4" x14ac:dyDescent="0.2">
      <c r="A1135" s="162">
        <v>956</v>
      </c>
      <c r="B1135" s="163">
        <v>431</v>
      </c>
      <c r="C1135" s="164" t="s">
        <v>451</v>
      </c>
      <c r="D1135" s="165">
        <v>2</v>
      </c>
    </row>
    <row r="1136" spans="1:4" x14ac:dyDescent="0.2">
      <c r="A1136" s="162">
        <v>956</v>
      </c>
      <c r="B1136" s="163">
        <v>432</v>
      </c>
      <c r="C1136" s="164" t="s">
        <v>451</v>
      </c>
      <c r="D1136" s="165">
        <v>1</v>
      </c>
    </row>
    <row r="1137" spans="1:4" x14ac:dyDescent="0.2">
      <c r="A1137" s="162">
        <v>957</v>
      </c>
      <c r="B1137" s="163">
        <v>432</v>
      </c>
      <c r="C1137" s="164" t="s">
        <v>452</v>
      </c>
      <c r="D1137" s="165">
        <v>1</v>
      </c>
    </row>
    <row r="1138" spans="1:4" x14ac:dyDescent="0.2">
      <c r="A1138" s="162">
        <v>957</v>
      </c>
      <c r="B1138" s="163">
        <v>433</v>
      </c>
      <c r="C1138" s="164" t="s">
        <v>452</v>
      </c>
      <c r="D1138" s="165">
        <v>2</v>
      </c>
    </row>
    <row r="1139" spans="1:4" x14ac:dyDescent="0.2">
      <c r="A1139" s="162">
        <v>958</v>
      </c>
      <c r="B1139" s="163">
        <v>434</v>
      </c>
      <c r="C1139" s="164" t="s">
        <v>453</v>
      </c>
      <c r="D1139" s="165">
        <v>2</v>
      </c>
    </row>
    <row r="1140" spans="1:4" x14ac:dyDescent="0.2">
      <c r="A1140" s="162">
        <v>958</v>
      </c>
      <c r="B1140" s="163">
        <v>435</v>
      </c>
      <c r="C1140" s="164" t="s">
        <v>453</v>
      </c>
      <c r="D1140" s="165">
        <v>1</v>
      </c>
    </row>
    <row r="1141" spans="1:4" x14ac:dyDescent="0.2">
      <c r="A1141" s="162">
        <v>959</v>
      </c>
      <c r="B1141" s="163">
        <v>160</v>
      </c>
      <c r="C1141" s="164" t="s">
        <v>454</v>
      </c>
      <c r="D1141" s="165" t="s">
        <v>246</v>
      </c>
    </row>
    <row r="1142" spans="1:4" x14ac:dyDescent="0.2">
      <c r="A1142" s="162">
        <v>959</v>
      </c>
      <c r="B1142" s="163">
        <v>432</v>
      </c>
      <c r="C1142" s="164" t="s">
        <v>454</v>
      </c>
      <c r="D1142" s="165">
        <v>1</v>
      </c>
    </row>
    <row r="1143" spans="1:4" x14ac:dyDescent="0.2">
      <c r="A1143" s="162">
        <v>959</v>
      </c>
      <c r="B1143" s="163">
        <v>436</v>
      </c>
      <c r="C1143" s="164" t="s">
        <v>454</v>
      </c>
      <c r="D1143" s="165">
        <v>2</v>
      </c>
    </row>
    <row r="1144" spans="1:4" x14ac:dyDescent="0.2">
      <c r="A1144" s="162">
        <v>960</v>
      </c>
      <c r="B1144" s="163">
        <v>160</v>
      </c>
      <c r="C1144" s="164" t="s">
        <v>455</v>
      </c>
      <c r="D1144" s="165" t="s">
        <v>246</v>
      </c>
    </row>
    <row r="1145" spans="1:4" x14ac:dyDescent="0.2">
      <c r="A1145" s="162">
        <v>960</v>
      </c>
      <c r="B1145" s="163">
        <v>435</v>
      </c>
      <c r="C1145" s="164" t="s">
        <v>455</v>
      </c>
      <c r="D1145" s="165">
        <v>1</v>
      </c>
    </row>
    <row r="1146" spans="1:4" x14ac:dyDescent="0.2">
      <c r="A1146" s="162">
        <v>960</v>
      </c>
      <c r="B1146" s="163">
        <v>441</v>
      </c>
      <c r="C1146" s="164" t="s">
        <v>455</v>
      </c>
      <c r="D1146" s="165">
        <v>2</v>
      </c>
    </row>
    <row r="1147" spans="1:4" x14ac:dyDescent="0.2">
      <c r="A1147" s="162">
        <v>961</v>
      </c>
      <c r="B1147" s="163">
        <v>427</v>
      </c>
      <c r="C1147" s="164" t="s">
        <v>456</v>
      </c>
      <c r="D1147" s="165">
        <v>1</v>
      </c>
    </row>
    <row r="1148" spans="1:4" x14ac:dyDescent="0.2">
      <c r="A1148" s="162">
        <v>961</v>
      </c>
      <c r="B1148" s="163">
        <v>432</v>
      </c>
      <c r="C1148" s="164" t="s">
        <v>456</v>
      </c>
      <c r="D1148" s="165">
        <v>1</v>
      </c>
    </row>
    <row r="1149" spans="1:4" x14ac:dyDescent="0.2">
      <c r="A1149" s="162">
        <v>961</v>
      </c>
      <c r="B1149" s="163">
        <v>437</v>
      </c>
      <c r="C1149" s="164" t="s">
        <v>456</v>
      </c>
      <c r="D1149" s="165">
        <v>2</v>
      </c>
    </row>
    <row r="1150" spans="1:4" x14ac:dyDescent="0.2">
      <c r="A1150" s="162">
        <v>962</v>
      </c>
      <c r="B1150" s="163">
        <v>427</v>
      </c>
      <c r="C1150" s="164" t="s">
        <v>457</v>
      </c>
      <c r="D1150" s="165">
        <v>1</v>
      </c>
    </row>
    <row r="1151" spans="1:4" x14ac:dyDescent="0.2">
      <c r="A1151" s="162">
        <v>962</v>
      </c>
      <c r="B1151" s="163">
        <v>435</v>
      </c>
      <c r="C1151" s="164" t="s">
        <v>457</v>
      </c>
      <c r="D1151" s="165">
        <v>1</v>
      </c>
    </row>
    <row r="1152" spans="1:4" x14ac:dyDescent="0.2">
      <c r="A1152" s="162">
        <v>962</v>
      </c>
      <c r="B1152" s="163">
        <v>438</v>
      </c>
      <c r="C1152" s="164" t="s">
        <v>457</v>
      </c>
      <c r="D1152" s="165">
        <v>2</v>
      </c>
    </row>
    <row r="1153" spans="1:4" x14ac:dyDescent="0.2">
      <c r="A1153" s="162">
        <v>963</v>
      </c>
      <c r="B1153" s="163">
        <v>160</v>
      </c>
      <c r="C1153" s="164" t="s">
        <v>458</v>
      </c>
      <c r="D1153" s="165" t="s">
        <v>246</v>
      </c>
    </row>
    <row r="1154" spans="1:4" x14ac:dyDescent="0.2">
      <c r="A1154" s="162">
        <v>963</v>
      </c>
      <c r="B1154" s="163">
        <v>427</v>
      </c>
      <c r="C1154" s="164" t="s">
        <v>458</v>
      </c>
      <c r="D1154" s="165">
        <v>1</v>
      </c>
    </row>
    <row r="1155" spans="1:4" x14ac:dyDescent="0.2">
      <c r="A1155" s="162">
        <v>963</v>
      </c>
      <c r="B1155" s="163">
        <v>435</v>
      </c>
      <c r="C1155" s="164" t="s">
        <v>458</v>
      </c>
      <c r="D1155" s="165">
        <v>1</v>
      </c>
    </row>
    <row r="1156" spans="1:4" x14ac:dyDescent="0.2">
      <c r="A1156" s="162">
        <v>963</v>
      </c>
      <c r="B1156" s="163">
        <v>439</v>
      </c>
      <c r="C1156" s="164" t="s">
        <v>458</v>
      </c>
      <c r="D1156" s="165">
        <v>2</v>
      </c>
    </row>
    <row r="1157" spans="1:4" x14ac:dyDescent="0.2">
      <c r="A1157" s="162">
        <v>964</v>
      </c>
      <c r="B1157" s="163">
        <v>160</v>
      </c>
      <c r="C1157" s="164" t="s">
        <v>459</v>
      </c>
      <c r="D1157" s="165" t="s">
        <v>246</v>
      </c>
    </row>
    <row r="1158" spans="1:4" x14ac:dyDescent="0.2">
      <c r="A1158" s="162">
        <v>964</v>
      </c>
      <c r="B1158" s="163">
        <v>431</v>
      </c>
      <c r="C1158" s="164" t="s">
        <v>459</v>
      </c>
      <c r="D1158" s="165">
        <v>2</v>
      </c>
    </row>
    <row r="1159" spans="1:4" x14ac:dyDescent="0.2">
      <c r="A1159" s="162">
        <v>964</v>
      </c>
      <c r="B1159" s="163">
        <v>440</v>
      </c>
      <c r="C1159" s="164" t="s">
        <v>459</v>
      </c>
      <c r="D1159" s="165">
        <v>1</v>
      </c>
    </row>
    <row r="1160" spans="1:4" x14ac:dyDescent="0.2">
      <c r="A1160" s="162">
        <v>965</v>
      </c>
      <c r="B1160" s="163">
        <v>194</v>
      </c>
      <c r="C1160" s="164" t="s">
        <v>460</v>
      </c>
      <c r="D1160" s="165" t="s">
        <v>246</v>
      </c>
    </row>
    <row r="1161" spans="1:4" x14ac:dyDescent="0.2">
      <c r="A1161" s="162">
        <v>965</v>
      </c>
      <c r="B1161" s="163">
        <v>489</v>
      </c>
      <c r="C1161" s="164" t="s">
        <v>460</v>
      </c>
      <c r="D1161" s="165">
        <v>1</v>
      </c>
    </row>
    <row r="1162" spans="1:4" x14ac:dyDescent="0.2">
      <c r="A1162" s="162">
        <v>965</v>
      </c>
      <c r="B1162" s="163">
        <v>500</v>
      </c>
      <c r="C1162" s="164" t="s">
        <v>460</v>
      </c>
      <c r="D1162" s="165">
        <v>2</v>
      </c>
    </row>
    <row r="1163" spans="1:4" x14ac:dyDescent="0.2">
      <c r="A1163" s="162">
        <v>966</v>
      </c>
      <c r="B1163" s="163">
        <v>488</v>
      </c>
      <c r="C1163" s="164" t="s">
        <v>307</v>
      </c>
      <c r="D1163" s="165" t="s">
        <v>246</v>
      </c>
    </row>
    <row r="1164" spans="1:4" x14ac:dyDescent="0.2">
      <c r="A1164" s="162">
        <v>967</v>
      </c>
      <c r="B1164" s="163">
        <v>442</v>
      </c>
      <c r="C1164" s="164" t="s">
        <v>319</v>
      </c>
      <c r="D1164" s="165">
        <v>2</v>
      </c>
    </row>
    <row r="1165" spans="1:4" x14ac:dyDescent="0.2">
      <c r="A1165" s="162">
        <v>967</v>
      </c>
      <c r="B1165" s="163">
        <v>443</v>
      </c>
      <c r="C1165" s="164" t="s">
        <v>319</v>
      </c>
      <c r="D1165" s="165">
        <v>2</v>
      </c>
    </row>
    <row r="1166" spans="1:4" x14ac:dyDescent="0.2">
      <c r="A1166" s="162">
        <v>968</v>
      </c>
      <c r="B1166" s="163">
        <v>444</v>
      </c>
      <c r="C1166" s="164" t="s">
        <v>319</v>
      </c>
      <c r="D1166" s="165">
        <v>1</v>
      </c>
    </row>
    <row r="1167" spans="1:4" x14ac:dyDescent="0.2">
      <c r="A1167" s="162">
        <v>969</v>
      </c>
      <c r="B1167" s="163">
        <v>443</v>
      </c>
      <c r="C1167" s="164" t="s">
        <v>460</v>
      </c>
      <c r="D1167" s="165">
        <v>2</v>
      </c>
    </row>
    <row r="1168" spans="1:4" x14ac:dyDescent="0.2">
      <c r="A1168" s="162">
        <v>969</v>
      </c>
      <c r="B1168" s="163">
        <v>489</v>
      </c>
      <c r="C1168" s="164" t="s">
        <v>460</v>
      </c>
      <c r="D1168" s="165">
        <v>1</v>
      </c>
    </row>
    <row r="1169" spans="1:4" x14ac:dyDescent="0.2">
      <c r="A1169" s="162">
        <v>969</v>
      </c>
      <c r="B1169" s="163">
        <v>501</v>
      </c>
      <c r="C1169" s="164" t="s">
        <v>460</v>
      </c>
      <c r="D1169" s="165">
        <v>2</v>
      </c>
    </row>
    <row r="1170" spans="1:4" x14ac:dyDescent="0.2">
      <c r="A1170" s="162">
        <v>970</v>
      </c>
      <c r="B1170" s="163">
        <v>447</v>
      </c>
      <c r="C1170" s="164" t="s">
        <v>273</v>
      </c>
      <c r="D1170" s="165">
        <v>1</v>
      </c>
    </row>
    <row r="1171" spans="1:4" x14ac:dyDescent="0.2">
      <c r="A1171" s="162">
        <v>970</v>
      </c>
      <c r="B1171" s="163">
        <v>448</v>
      </c>
      <c r="C1171" s="164" t="s">
        <v>273</v>
      </c>
      <c r="D1171" s="165">
        <v>2</v>
      </c>
    </row>
    <row r="1172" spans="1:4" x14ac:dyDescent="0.2">
      <c r="A1172" s="162">
        <v>971</v>
      </c>
      <c r="B1172" s="163">
        <v>492</v>
      </c>
      <c r="C1172" s="164" t="s">
        <v>461</v>
      </c>
      <c r="D1172" s="165">
        <v>2</v>
      </c>
    </row>
    <row r="1173" spans="1:4" x14ac:dyDescent="0.2">
      <c r="A1173" s="162">
        <v>971</v>
      </c>
      <c r="B1173" s="163">
        <v>493</v>
      </c>
      <c r="C1173" s="164" t="s">
        <v>461</v>
      </c>
      <c r="D1173" s="165">
        <v>2</v>
      </c>
    </row>
    <row r="1174" spans="1:4" x14ac:dyDescent="0.2">
      <c r="A1174" s="162">
        <v>971</v>
      </c>
      <c r="B1174" s="163">
        <v>494</v>
      </c>
      <c r="C1174" s="164" t="s">
        <v>461</v>
      </c>
      <c r="D1174" s="165">
        <v>1</v>
      </c>
    </row>
    <row r="1175" spans="1:4" x14ac:dyDescent="0.2">
      <c r="A1175" s="162">
        <v>972</v>
      </c>
      <c r="B1175" s="163">
        <v>502</v>
      </c>
      <c r="C1175" s="164" t="s">
        <v>504</v>
      </c>
      <c r="D1175" s="165">
        <v>1</v>
      </c>
    </row>
    <row r="1176" spans="1:4" x14ac:dyDescent="0.2">
      <c r="A1176" s="162">
        <v>972</v>
      </c>
      <c r="B1176" s="163">
        <v>503</v>
      </c>
      <c r="C1176" s="164" t="s">
        <v>504</v>
      </c>
      <c r="D1176" s="165" t="s">
        <v>503</v>
      </c>
    </row>
    <row r="1177" spans="1:4" x14ac:dyDescent="0.2">
      <c r="A1177" s="162">
        <v>973</v>
      </c>
      <c r="B1177" s="163">
        <v>453</v>
      </c>
      <c r="C1177" s="164" t="s">
        <v>317</v>
      </c>
      <c r="D1177" s="165">
        <v>1</v>
      </c>
    </row>
    <row r="1178" spans="1:4" x14ac:dyDescent="0.2">
      <c r="A1178" s="162">
        <v>973</v>
      </c>
      <c r="B1178" s="163">
        <v>454</v>
      </c>
      <c r="C1178" s="164" t="s">
        <v>317</v>
      </c>
      <c r="D1178" s="165">
        <v>2</v>
      </c>
    </row>
    <row r="1179" spans="1:4" x14ac:dyDescent="0.2">
      <c r="A1179" s="162">
        <v>974</v>
      </c>
      <c r="B1179" s="163">
        <v>455</v>
      </c>
      <c r="C1179" s="164" t="s">
        <v>343</v>
      </c>
      <c r="D1179" s="165">
        <v>2</v>
      </c>
    </row>
    <row r="1180" spans="1:4" x14ac:dyDescent="0.2">
      <c r="A1180" s="162">
        <v>975</v>
      </c>
      <c r="B1180" s="163">
        <v>504</v>
      </c>
      <c r="C1180" s="164" t="s">
        <v>586</v>
      </c>
      <c r="D1180" s="165">
        <v>1</v>
      </c>
    </row>
    <row r="1181" spans="1:4" x14ac:dyDescent="0.2">
      <c r="A1181" s="162">
        <v>975</v>
      </c>
      <c r="B1181" s="163">
        <v>505</v>
      </c>
      <c r="C1181" s="164" t="s">
        <v>586</v>
      </c>
      <c r="D1181" s="165">
        <v>2</v>
      </c>
    </row>
    <row r="1182" spans="1:4" x14ac:dyDescent="0.2">
      <c r="A1182" s="162">
        <v>976</v>
      </c>
      <c r="B1182" s="163">
        <v>506</v>
      </c>
      <c r="C1182" s="164" t="s">
        <v>587</v>
      </c>
      <c r="D1182" s="165">
        <v>1</v>
      </c>
    </row>
    <row r="1183" spans="1:4" x14ac:dyDescent="0.2">
      <c r="A1183" s="162">
        <v>976</v>
      </c>
      <c r="B1183" s="163">
        <v>507</v>
      </c>
      <c r="C1183" s="164" t="s">
        <v>587</v>
      </c>
      <c r="D1183" s="165">
        <v>2</v>
      </c>
    </row>
    <row r="1184" spans="1:4" x14ac:dyDescent="0.2">
      <c r="A1184" s="162">
        <v>978</v>
      </c>
      <c r="B1184" s="163">
        <v>462</v>
      </c>
      <c r="C1184" s="164" t="s">
        <v>301</v>
      </c>
      <c r="D1184" s="165" t="s">
        <v>246</v>
      </c>
    </row>
    <row r="1185" spans="1:4" x14ac:dyDescent="0.2">
      <c r="A1185" s="162">
        <v>979</v>
      </c>
      <c r="B1185" s="163">
        <v>463</v>
      </c>
      <c r="C1185" s="164" t="s">
        <v>340</v>
      </c>
      <c r="D1185" s="165" t="s">
        <v>494</v>
      </c>
    </row>
    <row r="1186" spans="1:4" x14ac:dyDescent="0.2">
      <c r="A1186" s="162">
        <v>980</v>
      </c>
      <c r="B1186" s="163">
        <v>466</v>
      </c>
      <c r="C1186" s="164" t="s">
        <v>462</v>
      </c>
      <c r="D1186" s="165">
        <v>2</v>
      </c>
    </row>
    <row r="1187" spans="1:4" x14ac:dyDescent="0.2">
      <c r="A1187" s="162">
        <v>980</v>
      </c>
      <c r="B1187" s="163">
        <v>467</v>
      </c>
      <c r="C1187" s="164" t="s">
        <v>462</v>
      </c>
      <c r="D1187" s="165">
        <v>1</v>
      </c>
    </row>
    <row r="1188" spans="1:4" x14ac:dyDescent="0.2">
      <c r="A1188" s="162">
        <v>981</v>
      </c>
      <c r="B1188" s="163">
        <v>468</v>
      </c>
      <c r="C1188" s="164" t="s">
        <v>463</v>
      </c>
      <c r="D1188" s="165" t="s">
        <v>246</v>
      </c>
    </row>
    <row r="1189" spans="1:4" x14ac:dyDescent="0.2">
      <c r="A1189" s="162">
        <v>982</v>
      </c>
      <c r="B1189" s="163">
        <v>508</v>
      </c>
      <c r="C1189" s="164" t="s">
        <v>588</v>
      </c>
      <c r="D1189" s="165">
        <v>2</v>
      </c>
    </row>
    <row r="1190" spans="1:4" x14ac:dyDescent="0.2">
      <c r="A1190" s="162">
        <v>982</v>
      </c>
      <c r="B1190" s="163">
        <v>509</v>
      </c>
      <c r="C1190" s="164" t="s">
        <v>588</v>
      </c>
      <c r="D1190" s="165">
        <v>1</v>
      </c>
    </row>
    <row r="1191" spans="1:4" x14ac:dyDescent="0.2">
      <c r="A1191" s="162">
        <v>983</v>
      </c>
      <c r="B1191" s="163">
        <v>510</v>
      </c>
      <c r="C1191" s="164" t="s">
        <v>589</v>
      </c>
      <c r="D1191" s="165">
        <v>2</v>
      </c>
    </row>
    <row r="1192" spans="1:4" x14ac:dyDescent="0.2">
      <c r="A1192" s="162">
        <v>983</v>
      </c>
      <c r="B1192" s="163">
        <v>511</v>
      </c>
      <c r="C1192" s="164" t="s">
        <v>589</v>
      </c>
      <c r="D1192" s="165">
        <v>1</v>
      </c>
    </row>
    <row r="1193" spans="1:4" s="171" customFormat="1" x14ac:dyDescent="0.2">
      <c r="A1193" s="162">
        <v>984</v>
      </c>
      <c r="B1193" s="163">
        <v>512</v>
      </c>
      <c r="C1193" s="164" t="s">
        <v>1133</v>
      </c>
      <c r="D1193" s="165" t="s">
        <v>246</v>
      </c>
    </row>
    <row r="1194" spans="1:4" s="171" customFormat="1" x14ac:dyDescent="0.2">
      <c r="A1194" s="162">
        <v>984</v>
      </c>
      <c r="B1194" s="163">
        <v>513</v>
      </c>
      <c r="C1194" s="164" t="s">
        <v>1133</v>
      </c>
      <c r="D1194" s="165" t="s">
        <v>246</v>
      </c>
    </row>
    <row r="1195" spans="1:4" s="171" customFormat="1" x14ac:dyDescent="0.2">
      <c r="A1195" s="162">
        <v>985</v>
      </c>
      <c r="B1195" s="163">
        <v>514</v>
      </c>
      <c r="C1195" s="164" t="s">
        <v>1134</v>
      </c>
      <c r="D1195" s="165" t="s">
        <v>246</v>
      </c>
    </row>
    <row r="1196" spans="1:4" s="171" customFormat="1" x14ac:dyDescent="0.2">
      <c r="A1196" s="162">
        <v>985</v>
      </c>
      <c r="B1196" s="163">
        <v>515</v>
      </c>
      <c r="C1196" s="164" t="s">
        <v>1134</v>
      </c>
      <c r="D1196" s="165" t="s">
        <v>246</v>
      </c>
    </row>
    <row r="1197" spans="1:4" x14ac:dyDescent="0.2">
      <c r="A1197" s="162">
        <v>989</v>
      </c>
      <c r="B1197" s="163">
        <v>475</v>
      </c>
      <c r="C1197" s="164" t="s">
        <v>356</v>
      </c>
      <c r="D1197" s="165">
        <v>2</v>
      </c>
    </row>
    <row r="1198" spans="1:4" x14ac:dyDescent="0.2">
      <c r="A1198" s="162">
        <v>989</v>
      </c>
      <c r="B1198" s="163">
        <v>476</v>
      </c>
      <c r="C1198" s="164" t="s">
        <v>356</v>
      </c>
      <c r="D1198" s="165">
        <v>1</v>
      </c>
    </row>
    <row r="1199" spans="1:4" x14ac:dyDescent="0.2">
      <c r="A1199" s="162">
        <v>990</v>
      </c>
      <c r="B1199" s="163">
        <v>477</v>
      </c>
      <c r="C1199" s="164" t="s">
        <v>357</v>
      </c>
      <c r="D1199" s="165" t="s">
        <v>246</v>
      </c>
    </row>
    <row r="1200" spans="1:4" x14ac:dyDescent="0.2">
      <c r="A1200" s="162">
        <v>991</v>
      </c>
      <c r="B1200" s="163">
        <v>478</v>
      </c>
      <c r="C1200" s="164" t="s">
        <v>307</v>
      </c>
      <c r="D1200" s="165" t="s">
        <v>246</v>
      </c>
    </row>
    <row r="1201" spans="1:4" x14ac:dyDescent="0.2">
      <c r="A1201" s="162">
        <v>996</v>
      </c>
      <c r="B1201" s="163">
        <v>485</v>
      </c>
      <c r="C1201" s="164" t="s">
        <v>387</v>
      </c>
      <c r="D1201" s="165">
        <v>2</v>
      </c>
    </row>
    <row r="1202" spans="1:4" x14ac:dyDescent="0.2">
      <c r="A1202" s="162">
        <v>996</v>
      </c>
      <c r="B1202" s="163">
        <v>486</v>
      </c>
      <c r="C1202" s="164" t="s">
        <v>387</v>
      </c>
      <c r="D1202" s="165">
        <v>1</v>
      </c>
    </row>
    <row r="1203" spans="1:4" x14ac:dyDescent="0.2">
      <c r="A1203" s="162">
        <v>996</v>
      </c>
      <c r="B1203" s="163">
        <v>487</v>
      </c>
      <c r="C1203" s="164" t="s">
        <v>387</v>
      </c>
      <c r="D1203" s="165">
        <v>2</v>
      </c>
    </row>
    <row r="1204" spans="1:4" x14ac:dyDescent="0.2">
      <c r="A1204" s="162">
        <v>997</v>
      </c>
      <c r="B1204" s="163">
        <v>490</v>
      </c>
      <c r="C1204" s="164" t="s">
        <v>464</v>
      </c>
      <c r="D1204" s="165" t="s">
        <v>503</v>
      </c>
    </row>
    <row r="1205" spans="1:4" x14ac:dyDescent="0.2">
      <c r="A1205" s="162">
        <v>997</v>
      </c>
      <c r="B1205" s="163">
        <v>491</v>
      </c>
      <c r="C1205" s="164" t="s">
        <v>464</v>
      </c>
      <c r="D1205" s="165">
        <v>1</v>
      </c>
    </row>
  </sheetData>
  <autoFilter ref="A28:D1205"/>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C10" sqref="C10"/>
    </sheetView>
  </sheetViews>
  <sheetFormatPr defaultRowHeight="12.75" x14ac:dyDescent="0.2"/>
  <cols>
    <col min="1" max="1" width="2.42578125" style="172" customWidth="1"/>
    <col min="2" max="2" width="33.7109375" style="172" customWidth="1"/>
    <col min="3" max="4" width="14.140625" style="172" customWidth="1"/>
    <col min="5" max="9" width="12.140625" style="172" customWidth="1"/>
    <col min="10" max="10" width="5.5703125" style="172" customWidth="1"/>
    <col min="11" max="11" width="5.28515625" style="172" customWidth="1"/>
    <col min="12" max="12" width="35.28515625" style="172" customWidth="1"/>
    <col min="13" max="20" width="11.7109375" style="172" customWidth="1"/>
    <col min="21" max="16384" width="9.140625" style="172"/>
  </cols>
  <sheetData>
    <row r="1" spans="1:156" x14ac:dyDescent="0.2">
      <c r="B1" s="173" t="s">
        <v>88</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row>
    <row r="2" spans="1:156" s="175" customFormat="1" ht="21.75" customHeight="1" x14ac:dyDescent="0.2">
      <c r="B2" s="299" t="str">
        <f>Overview!B4&amp; " - Effective from "&amp;Overview!D4&amp;" - "&amp;Overview!E4</f>
        <v>Western Power Distribution (East Midlands) plc - Effective from 1 April 2015 - Final</v>
      </c>
      <c r="C2" s="300"/>
      <c r="D2" s="300"/>
      <c r="E2" s="300"/>
      <c r="F2" s="300"/>
      <c r="G2" s="300"/>
      <c r="H2" s="300"/>
      <c r="I2" s="300"/>
      <c r="J2" s="300"/>
      <c r="K2" s="300"/>
      <c r="L2" s="300"/>
      <c r="M2" s="300"/>
      <c r="N2" s="300"/>
      <c r="O2" s="300"/>
      <c r="P2" s="300"/>
      <c r="Q2" s="300"/>
      <c r="R2" s="300"/>
      <c r="S2" s="300"/>
      <c r="T2" s="301"/>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row>
    <row r="3" spans="1:156" s="177" customFormat="1" ht="9" customHeight="1" x14ac:dyDescent="0.2">
      <c r="A3" s="176"/>
      <c r="B3" s="176"/>
      <c r="C3" s="176"/>
      <c r="D3" s="176"/>
      <c r="E3" s="176"/>
      <c r="F3" s="176"/>
      <c r="G3" s="176"/>
      <c r="H3" s="176"/>
      <c r="I3" s="176"/>
      <c r="J3" s="176"/>
      <c r="K3" s="176"/>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row>
    <row r="4" spans="1:156" ht="26.25" customHeight="1" x14ac:dyDescent="0.2">
      <c r="B4" s="302" t="s">
        <v>1135</v>
      </c>
      <c r="C4" s="303"/>
      <c r="D4" s="303"/>
      <c r="E4" s="303"/>
      <c r="F4" s="303"/>
      <c r="G4" s="303"/>
      <c r="H4" s="303"/>
      <c r="I4" s="304"/>
      <c r="L4" s="302" t="s">
        <v>1136</v>
      </c>
      <c r="M4" s="303"/>
      <c r="N4" s="303"/>
      <c r="O4" s="303"/>
      <c r="P4" s="303"/>
      <c r="Q4" s="303"/>
      <c r="R4" s="303"/>
      <c r="S4" s="303"/>
      <c r="T4" s="304"/>
    </row>
    <row r="5" spans="1:156" ht="18" customHeight="1" x14ac:dyDescent="0.2">
      <c r="B5" s="295" t="s">
        <v>1137</v>
      </c>
      <c r="C5" s="295"/>
      <c r="D5" s="295"/>
      <c r="E5" s="295"/>
      <c r="F5" s="295"/>
      <c r="G5" s="295"/>
      <c r="H5" s="295"/>
      <c r="I5" s="295"/>
      <c r="L5" s="295" t="s">
        <v>1138</v>
      </c>
      <c r="M5" s="295"/>
      <c r="N5" s="295"/>
      <c r="O5" s="295"/>
      <c r="P5" s="295"/>
      <c r="Q5" s="295"/>
      <c r="R5" s="295"/>
      <c r="S5" s="295"/>
      <c r="T5" s="295"/>
    </row>
    <row r="6" spans="1:156" s="178" customFormat="1" ht="27.75" customHeight="1" x14ac:dyDescent="0.2">
      <c r="B6" s="305" t="s">
        <v>1139</v>
      </c>
      <c r="C6" s="305"/>
      <c r="D6" s="305"/>
      <c r="E6" s="305"/>
      <c r="F6" s="305"/>
      <c r="G6" s="305"/>
      <c r="H6" s="305"/>
      <c r="I6" s="305"/>
      <c r="L6" s="305" t="s">
        <v>1140</v>
      </c>
      <c r="M6" s="305"/>
      <c r="N6" s="305"/>
      <c r="O6" s="305"/>
      <c r="P6" s="305"/>
      <c r="Q6" s="305"/>
      <c r="R6" s="305"/>
      <c r="S6" s="305"/>
      <c r="T6" s="305"/>
    </row>
    <row r="7" spans="1:156" ht="18" customHeight="1" x14ac:dyDescent="0.2">
      <c r="B7" s="295" t="s">
        <v>1141</v>
      </c>
      <c r="C7" s="295"/>
      <c r="D7" s="295"/>
      <c r="E7" s="295"/>
      <c r="F7" s="295"/>
      <c r="G7" s="295"/>
      <c r="H7" s="295"/>
      <c r="I7" s="295"/>
      <c r="L7" s="295" t="s">
        <v>1142</v>
      </c>
      <c r="M7" s="295"/>
      <c r="N7" s="295"/>
      <c r="O7" s="295"/>
      <c r="P7" s="295"/>
      <c r="Q7" s="295"/>
      <c r="R7" s="295"/>
      <c r="S7" s="295"/>
      <c r="T7" s="295"/>
    </row>
    <row r="8" spans="1:156" ht="8.25" customHeight="1" x14ac:dyDescent="0.2"/>
    <row r="9" spans="1:156" ht="59.25" customHeight="1" x14ac:dyDescent="0.2">
      <c r="B9" s="179" t="s">
        <v>1143</v>
      </c>
      <c r="C9" s="180" t="s">
        <v>516</v>
      </c>
      <c r="D9" s="180" t="s">
        <v>517</v>
      </c>
      <c r="E9" s="180" t="s">
        <v>518</v>
      </c>
      <c r="F9" s="180" t="s">
        <v>98</v>
      </c>
      <c r="G9" s="180" t="s">
        <v>99</v>
      </c>
      <c r="H9" s="180" t="s">
        <v>480</v>
      </c>
      <c r="I9" s="180" t="s">
        <v>519</v>
      </c>
      <c r="L9" s="179" t="s">
        <v>1144</v>
      </c>
      <c r="M9" s="180" t="s">
        <v>1145</v>
      </c>
      <c r="N9" s="180" t="s">
        <v>564</v>
      </c>
      <c r="O9" s="180" t="s">
        <v>565</v>
      </c>
      <c r="P9" s="180" t="s">
        <v>566</v>
      </c>
      <c r="Q9" s="181" t="s">
        <v>1146</v>
      </c>
      <c r="R9" s="181" t="s">
        <v>567</v>
      </c>
      <c r="S9" s="181" t="s">
        <v>568</v>
      </c>
      <c r="T9" s="181" t="s">
        <v>569</v>
      </c>
    </row>
    <row r="10" spans="1:156" ht="30" customHeight="1" x14ac:dyDescent="0.2">
      <c r="B10" s="182"/>
      <c r="C10" s="183" t="str">
        <f>IFERROR(VLOOKUP($B$10,'Annex 1 LV and HV charges'!$A:$K,4,FALSE),"")</f>
        <v/>
      </c>
      <c r="D10" s="184" t="str">
        <f>IFERROR(VLOOKUP($B$10,'Annex 1 LV and HV charges'!$A:$K,5,FALSE),"")</f>
        <v/>
      </c>
      <c r="E10" s="184" t="str">
        <f>IFERROR(VLOOKUP($B$10,'Annex 1 LV and HV charges'!$A:$K,6,FALSE),"")</f>
        <v/>
      </c>
      <c r="F10" s="185" t="str">
        <f>IFERROR(VLOOKUP($B$10,'Annex 1 LV and HV charges'!$A:$K,7,FALSE),"")</f>
        <v/>
      </c>
      <c r="G10" s="185" t="str">
        <f>IFERROR(VLOOKUP($B$10,'Annex 1 LV and HV charges'!$A:$K,8,FALSE),"")</f>
        <v/>
      </c>
      <c r="H10" s="185" t="str">
        <f>IFERROR(VLOOKUP($B$10,'Annex 1 LV and HV charges'!$A:$K,9,FALSE),"")</f>
        <v/>
      </c>
      <c r="I10" s="185" t="str">
        <f>IFERROR(VLOOKUP($B$10,'Annex 1 LV and HV charges'!$A:$K,10,FALSE),"")</f>
        <v/>
      </c>
      <c r="L10" s="182"/>
      <c r="M10" s="185" t="str">
        <f>IFERROR(VLOOKUP($L$10,'Annex 2 EHV charges'!$G:$O,2,FALSE),"")</f>
        <v/>
      </c>
      <c r="N10" s="185" t="str">
        <f>IFERROR(VLOOKUP($L$10,'Annex 2 EHV charges'!$G:$O,3,FALSE),"")</f>
        <v/>
      </c>
      <c r="O10" s="185" t="str">
        <f>IFERROR(VLOOKUP($L$10,'Annex 2 EHV charges'!$G:$O,4,FALSE),"")</f>
        <v/>
      </c>
      <c r="P10" s="185" t="str">
        <f>IFERROR(VLOOKUP($L$10,'Annex 2 EHV charges'!$G:$O,5,FALSE),"")</f>
        <v/>
      </c>
      <c r="Q10" s="186" t="str">
        <f>IFERROR(VLOOKUP($L$10,'Annex 2 EHV charges'!$G:$O,6,FALSE),"")</f>
        <v/>
      </c>
      <c r="R10" s="186" t="str">
        <f>IFERROR(VLOOKUP($L$10,'Annex 2 EHV charges'!$G:$O,7,FALSE),"")</f>
        <v/>
      </c>
      <c r="S10" s="186" t="str">
        <f>IFERROR(VLOOKUP($L$10,'Annex 2 EHV charges'!$G:$O,8,FALSE),"")</f>
        <v/>
      </c>
      <c r="T10" s="186" t="str">
        <f>IFERROR(VLOOKUP($L$10,'Annex 2 EHV charges'!$G:$O,9,FALSE),"")</f>
        <v/>
      </c>
    </row>
    <row r="11" spans="1:156" ht="7.5" customHeight="1" x14ac:dyDescent="0.2"/>
    <row r="12" spans="1:156" ht="88.5" customHeight="1" x14ac:dyDescent="0.2">
      <c r="B12" s="187" t="s">
        <v>1147</v>
      </c>
      <c r="C12" s="180" t="s">
        <v>1148</v>
      </c>
      <c r="D12" s="180" t="s">
        <v>1149</v>
      </c>
      <c r="E12" s="180" t="s">
        <v>1150</v>
      </c>
      <c r="F12" s="180" t="s">
        <v>1151</v>
      </c>
      <c r="G12" s="180" t="s">
        <v>1152</v>
      </c>
      <c r="H12" s="180" t="s">
        <v>1153</v>
      </c>
      <c r="I12" s="180" t="s">
        <v>1154</v>
      </c>
      <c r="L12" s="187" t="s">
        <v>1147</v>
      </c>
      <c r="M12" s="180" t="s">
        <v>1155</v>
      </c>
      <c r="N12" s="180" t="s">
        <v>1151</v>
      </c>
      <c r="O12" s="180" t="s">
        <v>1156</v>
      </c>
      <c r="P12" s="180" t="s">
        <v>1154</v>
      </c>
      <c r="Q12" s="181" t="s">
        <v>1157</v>
      </c>
      <c r="R12" s="181" t="s">
        <v>1151</v>
      </c>
      <c r="S12" s="181" t="s">
        <v>1158</v>
      </c>
      <c r="T12" s="181" t="s">
        <v>1154</v>
      </c>
    </row>
    <row r="13" spans="1:156" ht="30" customHeight="1" x14ac:dyDescent="0.2">
      <c r="B13" s="188" t="s">
        <v>1159</v>
      </c>
      <c r="C13" s="189"/>
      <c r="D13" s="189"/>
      <c r="E13" s="189"/>
      <c r="F13" s="189"/>
      <c r="G13" s="189"/>
      <c r="H13" s="189"/>
      <c r="I13" s="189"/>
      <c r="L13" s="188" t="s">
        <v>1159</v>
      </c>
      <c r="M13" s="190"/>
      <c r="N13" s="190"/>
      <c r="O13" s="190"/>
      <c r="P13" s="190"/>
      <c r="Q13" s="191"/>
      <c r="R13" s="191"/>
      <c r="S13" s="191"/>
      <c r="T13" s="191"/>
    </row>
    <row r="14" spans="1:156" ht="30" customHeight="1" x14ac:dyDescent="0.2">
      <c r="B14" s="192" t="s">
        <v>1160</v>
      </c>
      <c r="C14" s="193">
        <f>C13</f>
        <v>0</v>
      </c>
      <c r="D14" s="193">
        <f t="shared" ref="D14:G14" si="0">D13</f>
        <v>0</v>
      </c>
      <c r="E14" s="193">
        <f t="shared" si="0"/>
        <v>0</v>
      </c>
      <c r="F14" s="193">
        <f t="shared" si="0"/>
        <v>0</v>
      </c>
      <c r="G14" s="193">
        <f t="shared" si="0"/>
        <v>0</v>
      </c>
      <c r="H14" s="193">
        <f>H13</f>
        <v>0</v>
      </c>
      <c r="I14" s="193">
        <f>I13</f>
        <v>0</v>
      </c>
      <c r="L14" s="192" t="s">
        <v>1160</v>
      </c>
      <c r="M14" s="193">
        <f>M13</f>
        <v>0</v>
      </c>
      <c r="N14" s="193">
        <f t="shared" ref="N14:T14" si="1">N13</f>
        <v>0</v>
      </c>
      <c r="O14" s="193">
        <f t="shared" si="1"/>
        <v>0</v>
      </c>
      <c r="P14" s="193">
        <f t="shared" si="1"/>
        <v>0</v>
      </c>
      <c r="Q14" s="194">
        <f t="shared" si="1"/>
        <v>0</v>
      </c>
      <c r="R14" s="194">
        <f t="shared" si="1"/>
        <v>0</v>
      </c>
      <c r="S14" s="194">
        <f t="shared" si="1"/>
        <v>0</v>
      </c>
      <c r="T14" s="194">
        <f t="shared" si="1"/>
        <v>0</v>
      </c>
    </row>
    <row r="15" spans="1:156" ht="7.5" customHeight="1" x14ac:dyDescent="0.2"/>
    <row r="16" spans="1:156" ht="63.75" customHeight="1" x14ac:dyDescent="0.2">
      <c r="B16" s="187" t="s">
        <v>1161</v>
      </c>
      <c r="C16" s="180" t="s">
        <v>1162</v>
      </c>
      <c r="D16" s="180" t="s">
        <v>1163</v>
      </c>
      <c r="E16" s="180" t="s">
        <v>1164</v>
      </c>
      <c r="F16" s="180" t="s">
        <v>1165</v>
      </c>
      <c r="G16" s="180" t="s">
        <v>1166</v>
      </c>
      <c r="H16" s="180" t="s">
        <v>1167</v>
      </c>
      <c r="I16" s="180" t="s">
        <v>1168</v>
      </c>
      <c r="L16" s="187" t="s">
        <v>1161</v>
      </c>
      <c r="M16" s="180" t="s">
        <v>1169</v>
      </c>
      <c r="N16" s="180" t="s">
        <v>1170</v>
      </c>
      <c r="O16" s="180" t="s">
        <v>1171</v>
      </c>
      <c r="P16" s="180" t="s">
        <v>1172</v>
      </c>
      <c r="Q16" s="181" t="s">
        <v>1173</v>
      </c>
      <c r="R16" s="181" t="s">
        <v>1174</v>
      </c>
      <c r="S16" s="181" t="s">
        <v>1175</v>
      </c>
      <c r="T16" s="181" t="s">
        <v>1176</v>
      </c>
    </row>
    <row r="17" spans="2:20" ht="30" customHeight="1" x14ac:dyDescent="0.2">
      <c r="B17" s="188" t="s">
        <v>1177</v>
      </c>
      <c r="C17" s="195" t="str">
        <f>IFERROR(C10*C13/100,"")</f>
        <v/>
      </c>
      <c r="D17" s="195" t="str">
        <f t="shared" ref="D17:H17" si="2">IFERROR(D10*D13/100,"")</f>
        <v/>
      </c>
      <c r="E17" s="195" t="str">
        <f t="shared" si="2"/>
        <v/>
      </c>
      <c r="F17" s="195" t="str">
        <f t="shared" si="2"/>
        <v/>
      </c>
      <c r="G17" s="195" t="str">
        <f>IFERROR(G10*G13*F13/100,"")</f>
        <v/>
      </c>
      <c r="H17" s="195" t="str">
        <f t="shared" si="2"/>
        <v/>
      </c>
      <c r="I17" s="195" t="str">
        <f>IFERROR(I10*I13*F13/100,"")</f>
        <v/>
      </c>
      <c r="L17" s="196" t="s">
        <v>1177</v>
      </c>
      <c r="M17" s="195" t="str">
        <f>IFERROR(M10*M13/100,"")</f>
        <v/>
      </c>
      <c r="N17" s="195" t="str">
        <f>IFERROR(N10*N13/100,"")</f>
        <v/>
      </c>
      <c r="O17" s="195" t="str">
        <f>IFERROR(O10*O13*N13/100,"")</f>
        <v/>
      </c>
      <c r="P17" s="195" t="str">
        <f>IFERROR(P10*P13*N13/100,"")</f>
        <v/>
      </c>
      <c r="Q17" s="197" t="str">
        <f>IFERROR(Q10*Q13/100,"")</f>
        <v/>
      </c>
      <c r="R17" s="197" t="str">
        <f>IFERROR(R10*R13/100,"")</f>
        <v/>
      </c>
      <c r="S17" s="197" t="str">
        <f>IFERROR(S10*S13*R13/100,"")</f>
        <v/>
      </c>
      <c r="T17" s="197" t="str">
        <f>IFERROR(T10*T13*R13/100,"")</f>
        <v/>
      </c>
    </row>
    <row r="18" spans="2:20" ht="30" customHeight="1" x14ac:dyDescent="0.2">
      <c r="B18" s="192" t="s">
        <v>1178</v>
      </c>
      <c r="C18" s="198" t="str">
        <f>IFERROR(C10*C14/100,"")</f>
        <v/>
      </c>
      <c r="D18" s="198" t="str">
        <f t="shared" ref="D18:H18" si="3">IFERROR(D10*D14/100,"")</f>
        <v/>
      </c>
      <c r="E18" s="198" t="str">
        <f t="shared" si="3"/>
        <v/>
      </c>
      <c r="F18" s="198" t="str">
        <f t="shared" si="3"/>
        <v/>
      </c>
      <c r="G18" s="198" t="str">
        <f>IFERROR(G10*G14*F14/100,"")</f>
        <v/>
      </c>
      <c r="H18" s="198" t="str">
        <f t="shared" si="3"/>
        <v/>
      </c>
      <c r="I18" s="198" t="str">
        <f>IFERROR(I10*I14*F14/100,"")</f>
        <v/>
      </c>
      <c r="L18" s="199" t="s">
        <v>1178</v>
      </c>
      <c r="M18" s="198" t="str">
        <f>IFERROR(M10*M14/100,"")</f>
        <v/>
      </c>
      <c r="N18" s="198" t="str">
        <f t="shared" ref="N18" si="4">IFERROR(N10*N14/100,"")</f>
        <v/>
      </c>
      <c r="O18" s="198" t="str">
        <f>IFERROR(O10*O14*N14/100,"")</f>
        <v/>
      </c>
      <c r="P18" s="198" t="str">
        <f>IFERROR(P10*P14*N14/100,"")</f>
        <v/>
      </c>
      <c r="Q18" s="200" t="str">
        <f>IFERROR(Q10*Q14/100,"")</f>
        <v/>
      </c>
      <c r="R18" s="200" t="str">
        <f t="shared" ref="R18" si="5">IFERROR(R10*R14/100,"")</f>
        <v/>
      </c>
      <c r="S18" s="200" t="str">
        <f>IFERROR(S10*S14*R14/100,"")</f>
        <v/>
      </c>
      <c r="T18" s="200" t="str">
        <f>IFERROR(T10*T14*R14/100,"")</f>
        <v/>
      </c>
    </row>
    <row r="19" spans="2:20" ht="7.5" customHeight="1" x14ac:dyDescent="0.2"/>
    <row r="20" spans="2:20" ht="39.75" customHeight="1" x14ac:dyDescent="0.2">
      <c r="C20" s="201" t="s">
        <v>1179</v>
      </c>
      <c r="M20" s="180" t="s">
        <v>1180</v>
      </c>
      <c r="N20" s="181" t="s">
        <v>1181</v>
      </c>
    </row>
    <row r="21" spans="2:20" ht="30" customHeight="1" x14ac:dyDescent="0.2">
      <c r="B21" s="188" t="s">
        <v>1177</v>
      </c>
      <c r="C21" s="195">
        <f>SUM(C17:I17)</f>
        <v>0</v>
      </c>
      <c r="L21" s="188" t="s">
        <v>1177</v>
      </c>
      <c r="M21" s="195">
        <f>SUM(M17:P17)</f>
        <v>0</v>
      </c>
      <c r="N21" s="197">
        <f>SUM(Q17:T17)</f>
        <v>0</v>
      </c>
    </row>
    <row r="22" spans="2:20" ht="30" customHeight="1" x14ac:dyDescent="0.2">
      <c r="B22" s="192" t="s">
        <v>1178</v>
      </c>
      <c r="C22" s="198">
        <f>SUM(C18:I18)</f>
        <v>0</v>
      </c>
      <c r="L22" s="192" t="s">
        <v>1178</v>
      </c>
      <c r="M22" s="198">
        <f>SUM(M18:P18)</f>
        <v>0</v>
      </c>
      <c r="N22" s="200">
        <f>SUM(Q18:T18)</f>
        <v>0</v>
      </c>
    </row>
    <row r="24" spans="2:20" ht="30.75" customHeight="1" x14ac:dyDescent="0.2">
      <c r="B24" s="296" t="s">
        <v>1182</v>
      </c>
      <c r="C24" s="297"/>
      <c r="D24" s="298"/>
      <c r="L24" s="296" t="s">
        <v>1183</v>
      </c>
      <c r="M24" s="297"/>
      <c r="N24" s="298"/>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charges'!$A$14:$A$39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Richard Ellis</cp:lastModifiedBy>
  <cp:lastPrinted>2014-12-12T14:46:15Z</cp:lastPrinted>
  <dcterms:created xsi:type="dcterms:W3CDTF">2009-11-12T11:38:00Z</dcterms:created>
  <dcterms:modified xsi:type="dcterms:W3CDTF">2015-01-23T08:45:39Z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